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200\общая папка\ОКС\ИП\ИП_отчет 2026\"/>
    </mc:Choice>
  </mc:AlternateContent>
  <xr:revisionPtr revIDLastSave="0" documentId="13_ncr:1_{40DE2B5B-9F09-432E-962E-B2B157092C3C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7.1" sheetId="4" r:id="rId1"/>
    <sheet name="7.2" sheetId="17" r:id="rId2"/>
    <sheet name="8" sheetId="15" r:id="rId3"/>
    <sheet name="9" sheetId="14" r:id="rId4"/>
    <sheet name="12" sheetId="18" r:id="rId5"/>
    <sheet name="13" sheetId="16" r:id="rId6"/>
  </sheets>
  <definedNames>
    <definedName name="_xlnm._FilterDatabase" localSheetId="5" hidden="1">'13'!$A$16:$N$134</definedName>
    <definedName name="_xlnm._FilterDatabase" localSheetId="0" hidden="1">'7.1'!$A$17:$X$136</definedName>
    <definedName name="_xlnm._FilterDatabase" localSheetId="1" hidden="1">'7.2'!$A$16:$BB$134</definedName>
    <definedName name="_xlnm._FilterDatabase" localSheetId="3" hidden="1">'9'!$A$18:$WVY$137</definedName>
    <definedName name="TABLE" localSheetId="0">'7.1'!#REF!</definedName>
    <definedName name="TABLE" localSheetId="3">'9'!#REF!</definedName>
    <definedName name="TABLE_2" localSheetId="0">'7.1'!#REF!</definedName>
    <definedName name="TABLE_2" localSheetId="3">'9'!#REF!</definedName>
    <definedName name="_xlnm.Print_Area" localSheetId="0">'7.1'!$A$1:$X$24</definedName>
    <definedName name="_xlnm.Print_Area" localSheetId="3">'9'!$A$1:$W$25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58" i="17" l="1"/>
  <c r="Q58" i="17"/>
  <c r="P58" i="17"/>
  <c r="O58" i="17"/>
  <c r="N58" i="17"/>
  <c r="M58" i="17"/>
  <c r="L58" i="17"/>
  <c r="K58" i="17"/>
  <c r="O49" i="17"/>
  <c r="P49" i="17"/>
  <c r="Q49" i="17"/>
  <c r="R49" i="17"/>
  <c r="N49" i="17"/>
  <c r="M49" i="17"/>
  <c r="L49" i="17"/>
  <c r="K49" i="17"/>
  <c r="U48" i="4"/>
  <c r="U60" i="4"/>
  <c r="U51" i="4"/>
  <c r="T51" i="4"/>
  <c r="H110" i="17" l="1"/>
  <c r="G110" i="17"/>
  <c r="F110" i="17"/>
  <c r="G108" i="17"/>
  <c r="F108" i="17"/>
  <c r="H93" i="17"/>
  <c r="G93" i="17"/>
  <c r="F93" i="17"/>
  <c r="H89" i="17"/>
  <c r="G89" i="17"/>
  <c r="F89" i="17"/>
  <c r="H88" i="17"/>
  <c r="G88" i="17"/>
  <c r="F88" i="17"/>
  <c r="H87" i="17"/>
  <c r="G87" i="17"/>
  <c r="F87" i="17"/>
  <c r="H83" i="17"/>
  <c r="G83" i="17"/>
  <c r="F83" i="17"/>
  <c r="H82" i="17"/>
  <c r="G82" i="17"/>
  <c r="F82" i="17"/>
  <c r="H74" i="17"/>
  <c r="G74" i="17"/>
  <c r="F74" i="17"/>
  <c r="H70" i="17"/>
  <c r="G70" i="17"/>
  <c r="F70" i="17"/>
  <c r="H59" i="17"/>
  <c r="G59" i="17"/>
  <c r="F59" i="17"/>
  <c r="H58" i="17"/>
  <c r="G58" i="17"/>
  <c r="F58" i="17"/>
  <c r="H50" i="17"/>
  <c r="G50" i="17"/>
  <c r="F50" i="17"/>
  <c r="H49" i="17"/>
  <c r="F49" i="17"/>
  <c r="G49" i="17"/>
  <c r="W117" i="14"/>
  <c r="R117" i="14"/>
  <c r="M117" i="14"/>
  <c r="H117" i="14"/>
  <c r="W116" i="14"/>
  <c r="R116" i="14"/>
  <c r="M116" i="14"/>
  <c r="H116" i="14"/>
  <c r="S56" i="17" l="1"/>
  <c r="S57" i="17"/>
  <c r="S58" i="17"/>
  <c r="I56" i="17"/>
  <c r="I57" i="17"/>
  <c r="I58" i="17"/>
  <c r="D109" i="17"/>
  <c r="D110" i="17"/>
  <c r="D100" i="17"/>
  <c r="D101" i="17"/>
  <c r="D102" i="17"/>
  <c r="D103" i="17"/>
  <c r="D104" i="17"/>
  <c r="D105" i="17"/>
  <c r="D106" i="17"/>
  <c r="D90" i="17"/>
  <c r="D91" i="17"/>
  <c r="D92" i="17"/>
  <c r="I81" i="17"/>
  <c r="D81" i="17"/>
  <c r="D75" i="17"/>
  <c r="D66" i="17"/>
  <c r="D67" i="17"/>
  <c r="D68" i="17"/>
  <c r="D69" i="17"/>
  <c r="D56" i="17"/>
  <c r="D57" i="17"/>
  <c r="D47" i="17"/>
  <c r="D48" i="17"/>
  <c r="D114" i="17"/>
  <c r="I114" i="17"/>
  <c r="S114" i="17"/>
  <c r="D115" i="17"/>
  <c r="I115" i="17"/>
  <c r="S115" i="17"/>
  <c r="S113" i="17"/>
  <c r="I113" i="17"/>
  <c r="D113" i="17"/>
  <c r="M76" i="4"/>
  <c r="M72" i="4"/>
  <c r="M61" i="4"/>
  <c r="K112" i="4"/>
  <c r="K110" i="4"/>
  <c r="K95" i="4"/>
  <c r="K91" i="4"/>
  <c r="K90" i="4"/>
  <c r="K89" i="4"/>
  <c r="K85" i="4"/>
  <c r="K84" i="4"/>
  <c r="K52" i="4"/>
  <c r="I60" i="4"/>
  <c r="I51" i="4"/>
  <c r="T60" i="4" l="1"/>
  <c r="E116" i="4"/>
  <c r="F116" i="4"/>
  <c r="S116" i="4" s="1"/>
  <c r="E117" i="4"/>
  <c r="F117" i="4"/>
  <c r="S117" i="4" s="1"/>
  <c r="F115" i="4" l="1"/>
  <c r="S115" i="4" s="1"/>
  <c r="E115" i="4"/>
  <c r="R93" i="14"/>
  <c r="AK46" i="17" l="1"/>
  <c r="AK45" i="17" s="1"/>
  <c r="AK44" i="17" s="1"/>
  <c r="AD46" i="17"/>
  <c r="AD45" i="17" s="1"/>
  <c r="AD44" i="17" s="1"/>
  <c r="AD18" i="17" l="1"/>
  <c r="AD16" i="17" s="1"/>
  <c r="AD23" i="17"/>
  <c r="AK18" i="17"/>
  <c r="AK16" i="17" s="1"/>
  <c r="AK23" i="17"/>
  <c r="S71" i="17"/>
  <c r="S72" i="17"/>
  <c r="S73" i="17"/>
  <c r="S74" i="17"/>
  <c r="S70" i="17"/>
  <c r="S69" i="17"/>
  <c r="S49" i="17"/>
  <c r="S88" i="17" l="1"/>
  <c r="S89" i="17"/>
  <c r="S90" i="17"/>
  <c r="S91" i="17"/>
  <c r="S92" i="17"/>
  <c r="S93" i="17"/>
  <c r="S94" i="17"/>
  <c r="S95" i="17"/>
  <c r="S96" i="17"/>
  <c r="S97" i="17"/>
  <c r="S98" i="17"/>
  <c r="S99" i="17"/>
  <c r="S100" i="17"/>
  <c r="S101" i="17"/>
  <c r="S102" i="17"/>
  <c r="S103" i="17"/>
  <c r="S104" i="17"/>
  <c r="S105" i="17"/>
  <c r="S106" i="17"/>
  <c r="S107" i="17"/>
  <c r="S108" i="17"/>
  <c r="S109" i="17"/>
  <c r="S110" i="17"/>
  <c r="S111" i="17"/>
  <c r="S112" i="17"/>
  <c r="S87" i="17"/>
  <c r="S48" i="17"/>
  <c r="S50" i="17"/>
  <c r="S51" i="17"/>
  <c r="S52" i="17"/>
  <c r="S53" i="17"/>
  <c r="S54" i="17"/>
  <c r="S55" i="17"/>
  <c r="S66" i="17"/>
  <c r="S67" i="17"/>
  <c r="S68" i="17"/>
  <c r="S75" i="17"/>
  <c r="S76" i="17"/>
  <c r="S77" i="17"/>
  <c r="S78" i="17"/>
  <c r="S79" i="17"/>
  <c r="S80" i="17"/>
  <c r="S81" i="17"/>
  <c r="S82" i="17"/>
  <c r="S83" i="17"/>
  <c r="S47" i="17"/>
  <c r="I88" i="17"/>
  <c r="I89" i="17"/>
  <c r="I90" i="17"/>
  <c r="I91" i="17"/>
  <c r="I92" i="17"/>
  <c r="I93" i="17"/>
  <c r="I94" i="17"/>
  <c r="I95" i="17"/>
  <c r="I96" i="17"/>
  <c r="I97" i="17"/>
  <c r="I98" i="17"/>
  <c r="I99" i="17"/>
  <c r="I100" i="17"/>
  <c r="I101" i="17"/>
  <c r="I102" i="17"/>
  <c r="I103" i="17"/>
  <c r="I104" i="17"/>
  <c r="I105" i="17"/>
  <c r="I106" i="17"/>
  <c r="I107" i="17"/>
  <c r="I108" i="17"/>
  <c r="I109" i="17"/>
  <c r="I110" i="17"/>
  <c r="I111" i="17"/>
  <c r="I112" i="17"/>
  <c r="I87" i="17"/>
  <c r="I48" i="17"/>
  <c r="I49" i="17"/>
  <c r="I50" i="17"/>
  <c r="I51" i="17"/>
  <c r="I52" i="17"/>
  <c r="I53" i="17"/>
  <c r="I54" i="17"/>
  <c r="I55" i="17"/>
  <c r="I59" i="17"/>
  <c r="I60" i="17"/>
  <c r="I61" i="17"/>
  <c r="I62" i="17"/>
  <c r="I63" i="17"/>
  <c r="I64" i="17"/>
  <c r="I65" i="17"/>
  <c r="I66" i="17"/>
  <c r="I67" i="17"/>
  <c r="I68" i="17"/>
  <c r="I69" i="17"/>
  <c r="I70" i="17"/>
  <c r="I71" i="17"/>
  <c r="I72" i="17"/>
  <c r="I73" i="17"/>
  <c r="I74" i="17"/>
  <c r="I75" i="17"/>
  <c r="I76" i="17"/>
  <c r="I77" i="17"/>
  <c r="I78" i="17"/>
  <c r="I79" i="17"/>
  <c r="I80" i="17"/>
  <c r="I82" i="17"/>
  <c r="I83" i="17"/>
  <c r="I47" i="17"/>
  <c r="D88" i="17"/>
  <c r="D89" i="17"/>
  <c r="D93" i="17"/>
  <c r="D94" i="17"/>
  <c r="D95" i="17"/>
  <c r="D96" i="17"/>
  <c r="D97" i="17"/>
  <c r="D98" i="17"/>
  <c r="D99" i="17"/>
  <c r="D107" i="17"/>
  <c r="D108" i="17"/>
  <c r="D111" i="17"/>
  <c r="D112" i="17"/>
  <c r="D87" i="17"/>
  <c r="D49" i="17"/>
  <c r="D50" i="17"/>
  <c r="D51" i="17"/>
  <c r="D52" i="17"/>
  <c r="D53" i="17"/>
  <c r="D54" i="17"/>
  <c r="D55" i="17"/>
  <c r="D58" i="17"/>
  <c r="D59" i="17"/>
  <c r="D60" i="17"/>
  <c r="D61" i="17"/>
  <c r="D62" i="17"/>
  <c r="D63" i="17"/>
  <c r="D64" i="17"/>
  <c r="D65" i="17"/>
  <c r="D70" i="17"/>
  <c r="D71" i="17"/>
  <c r="D72" i="17"/>
  <c r="D73" i="17"/>
  <c r="D74" i="17"/>
  <c r="D76" i="17"/>
  <c r="D77" i="17"/>
  <c r="D78" i="17"/>
  <c r="D79" i="17"/>
  <c r="D80" i="17"/>
  <c r="D82" i="17"/>
  <c r="D83" i="17"/>
  <c r="E46" i="17"/>
  <c r="E45" i="17" s="1"/>
  <c r="F46" i="17"/>
  <c r="F45" i="17" s="1"/>
  <c r="G46" i="17"/>
  <c r="G45" i="17" s="1"/>
  <c r="H46" i="17"/>
  <c r="H45" i="17" s="1"/>
  <c r="J46" i="17"/>
  <c r="J45" i="17" s="1"/>
  <c r="K46" i="17"/>
  <c r="K45" i="17" s="1"/>
  <c r="L46" i="17"/>
  <c r="L45" i="17" s="1"/>
  <c r="M46" i="17"/>
  <c r="M45" i="17" s="1"/>
  <c r="T46" i="17"/>
  <c r="T45" i="17" s="1"/>
  <c r="U46" i="17"/>
  <c r="U45" i="17" s="1"/>
  <c r="V46" i="17"/>
  <c r="V45" i="17" s="1"/>
  <c r="W46" i="17"/>
  <c r="W45" i="17" s="1"/>
  <c r="E86" i="17"/>
  <c r="E85" i="17" s="1"/>
  <c r="F86" i="17"/>
  <c r="F85" i="17" s="1"/>
  <c r="G86" i="17"/>
  <c r="G85" i="17" s="1"/>
  <c r="H86" i="17"/>
  <c r="H85" i="17" s="1"/>
  <c r="J86" i="17"/>
  <c r="J85" i="17" s="1"/>
  <c r="K86" i="17"/>
  <c r="K85" i="17" s="1"/>
  <c r="L86" i="17"/>
  <c r="L85" i="17" s="1"/>
  <c r="M86" i="17"/>
  <c r="M85" i="17" s="1"/>
  <c r="N86" i="17"/>
  <c r="N85" i="17" s="1"/>
  <c r="O86" i="17"/>
  <c r="O85" i="17" s="1"/>
  <c r="P86" i="17"/>
  <c r="P85" i="17" s="1"/>
  <c r="Q86" i="17"/>
  <c r="Q85" i="17" s="1"/>
  <c r="R86" i="17"/>
  <c r="R85" i="17" s="1"/>
  <c r="T86" i="17"/>
  <c r="T85" i="17" s="1"/>
  <c r="U86" i="17"/>
  <c r="U85" i="17" s="1"/>
  <c r="V86" i="17"/>
  <c r="V85" i="17" s="1"/>
  <c r="W86" i="17"/>
  <c r="W85" i="17" s="1"/>
  <c r="E41" i="17"/>
  <c r="F41" i="17"/>
  <c r="G41" i="17"/>
  <c r="H41" i="17"/>
  <c r="I41" i="17"/>
  <c r="J41" i="17"/>
  <c r="K41" i="17"/>
  <c r="L41" i="17"/>
  <c r="M41" i="17"/>
  <c r="N41" i="17"/>
  <c r="O41" i="17"/>
  <c r="P41" i="17"/>
  <c r="Q41" i="17"/>
  <c r="R41" i="17"/>
  <c r="S41" i="17"/>
  <c r="T41" i="17"/>
  <c r="U41" i="17"/>
  <c r="V41" i="17"/>
  <c r="W41" i="17"/>
  <c r="D41" i="17"/>
  <c r="E32" i="17"/>
  <c r="F32" i="17"/>
  <c r="G32" i="17"/>
  <c r="H32" i="17"/>
  <c r="I32" i="17"/>
  <c r="J32" i="17"/>
  <c r="K32" i="17"/>
  <c r="L32" i="17"/>
  <c r="M32" i="17"/>
  <c r="N32" i="17"/>
  <c r="O32" i="17"/>
  <c r="P32" i="17"/>
  <c r="Q32" i="17"/>
  <c r="R32" i="17"/>
  <c r="S32" i="17"/>
  <c r="T32" i="17"/>
  <c r="U32" i="17"/>
  <c r="V32" i="17"/>
  <c r="W32" i="17"/>
  <c r="D32" i="17"/>
  <c r="E29" i="17"/>
  <c r="F29" i="17"/>
  <c r="G29" i="17"/>
  <c r="H29" i="17"/>
  <c r="I29" i="17"/>
  <c r="J29" i="17"/>
  <c r="K29" i="17"/>
  <c r="L29" i="17"/>
  <c r="M29" i="17"/>
  <c r="N29" i="17"/>
  <c r="O29" i="17"/>
  <c r="P29" i="17"/>
  <c r="Q29" i="17"/>
  <c r="R29" i="17"/>
  <c r="S29" i="17"/>
  <c r="T29" i="17"/>
  <c r="U29" i="17"/>
  <c r="V29" i="17"/>
  <c r="W29" i="17"/>
  <c r="D29" i="17"/>
  <c r="E20" i="17"/>
  <c r="F20" i="17"/>
  <c r="G20" i="17"/>
  <c r="H20" i="17"/>
  <c r="I20" i="17"/>
  <c r="J20" i="17"/>
  <c r="K20" i="17"/>
  <c r="L20" i="17"/>
  <c r="M20" i="17"/>
  <c r="N20" i="17"/>
  <c r="O20" i="17"/>
  <c r="P20" i="17"/>
  <c r="Q20" i="17"/>
  <c r="R20" i="17"/>
  <c r="S20" i="17"/>
  <c r="T20" i="17"/>
  <c r="U20" i="17"/>
  <c r="V20" i="17"/>
  <c r="W20" i="17"/>
  <c r="E21" i="17"/>
  <c r="F21" i="17"/>
  <c r="G21" i="17"/>
  <c r="H21" i="17"/>
  <c r="I21" i="17"/>
  <c r="J21" i="17"/>
  <c r="K21" i="17"/>
  <c r="L21" i="17"/>
  <c r="M21" i="17"/>
  <c r="N21" i="17"/>
  <c r="O21" i="17"/>
  <c r="P21" i="17"/>
  <c r="Q21" i="17"/>
  <c r="R21" i="17"/>
  <c r="S21" i="17"/>
  <c r="T21" i="17"/>
  <c r="U21" i="17"/>
  <c r="V21" i="17"/>
  <c r="W21" i="17"/>
  <c r="E22" i="17"/>
  <c r="F22" i="17"/>
  <c r="G22" i="17"/>
  <c r="H22" i="17"/>
  <c r="I22" i="17"/>
  <c r="J22" i="17"/>
  <c r="K22" i="17"/>
  <c r="L22" i="17"/>
  <c r="M22" i="17"/>
  <c r="N22" i="17"/>
  <c r="O22" i="17"/>
  <c r="P22" i="17"/>
  <c r="Q22" i="17"/>
  <c r="R22" i="17"/>
  <c r="S22" i="17"/>
  <c r="T22" i="17"/>
  <c r="U22" i="17"/>
  <c r="V22" i="17"/>
  <c r="W22" i="17"/>
  <c r="D20" i="17"/>
  <c r="E19" i="17"/>
  <c r="F19" i="17"/>
  <c r="G19" i="17"/>
  <c r="H19" i="17"/>
  <c r="I19" i="17"/>
  <c r="J19" i="17"/>
  <c r="K19" i="17"/>
  <c r="L19" i="17"/>
  <c r="M19" i="17"/>
  <c r="N19" i="17"/>
  <c r="O19" i="17"/>
  <c r="P19" i="17"/>
  <c r="Q19" i="17"/>
  <c r="R19" i="17"/>
  <c r="S19" i="17"/>
  <c r="T19" i="17"/>
  <c r="U19" i="17"/>
  <c r="V19" i="17"/>
  <c r="W19" i="17"/>
  <c r="D19" i="17"/>
  <c r="B23" i="17"/>
  <c r="T44" i="17" l="1"/>
  <c r="U44" i="17"/>
  <c r="S86" i="17"/>
  <c r="S85" i="17" s="1"/>
  <c r="V44" i="17"/>
  <c r="E44" i="17"/>
  <c r="W44" i="17"/>
  <c r="M44" i="17"/>
  <c r="S46" i="17"/>
  <c r="S45" i="17" s="1"/>
  <c r="S44" i="17" s="1"/>
  <c r="K44" i="17"/>
  <c r="J44" i="17"/>
  <c r="L44" i="17"/>
  <c r="H44" i="17"/>
  <c r="G44" i="17"/>
  <c r="F44" i="17"/>
  <c r="D46" i="17"/>
  <c r="I86" i="17"/>
  <c r="I85" i="17" s="1"/>
  <c r="I46" i="17"/>
  <c r="I45" i="17" s="1"/>
  <c r="D86" i="17"/>
  <c r="D85" i="17" s="1"/>
  <c r="I44" i="17" l="1"/>
  <c r="S86" i="4" l="1"/>
  <c r="F77" i="4" l="1"/>
  <c r="S77" i="4" s="1"/>
  <c r="D34" i="4" l="1"/>
  <c r="E31" i="4"/>
  <c r="F31" i="4"/>
  <c r="G31" i="4"/>
  <c r="H31" i="4"/>
  <c r="I31" i="4"/>
  <c r="J31" i="4"/>
  <c r="K31" i="4"/>
  <c r="L31" i="4"/>
  <c r="M31" i="4"/>
  <c r="N31" i="4"/>
  <c r="O31" i="4"/>
  <c r="P31" i="4"/>
  <c r="Q31" i="4"/>
  <c r="R31" i="4"/>
  <c r="S31" i="4"/>
  <c r="T31" i="4"/>
  <c r="U31" i="4"/>
  <c r="V31" i="4"/>
  <c r="W31" i="4"/>
  <c r="D31" i="4"/>
  <c r="D43" i="4"/>
  <c r="F108" i="4"/>
  <c r="S108" i="4" s="1"/>
  <c r="E108" i="4"/>
  <c r="E90" i="4"/>
  <c r="F90" i="4"/>
  <c r="S90" i="4" s="1"/>
  <c r="E91" i="4"/>
  <c r="F91" i="4"/>
  <c r="S91" i="4" s="1"/>
  <c r="E92" i="4"/>
  <c r="F92" i="4"/>
  <c r="S92" i="4" s="1"/>
  <c r="E93" i="4"/>
  <c r="F93" i="4"/>
  <c r="S93" i="4" s="1"/>
  <c r="E94" i="4"/>
  <c r="F94" i="4"/>
  <c r="S94" i="4" s="1"/>
  <c r="E95" i="4"/>
  <c r="F95" i="4"/>
  <c r="S95" i="4" s="1"/>
  <c r="E96" i="4"/>
  <c r="F96" i="4"/>
  <c r="S96" i="4" s="1"/>
  <c r="E97" i="4"/>
  <c r="F97" i="4"/>
  <c r="S97" i="4" s="1"/>
  <c r="E98" i="4"/>
  <c r="F98" i="4"/>
  <c r="S98" i="4" s="1"/>
  <c r="E99" i="4"/>
  <c r="F99" i="4"/>
  <c r="S99" i="4" s="1"/>
  <c r="E100" i="4"/>
  <c r="F100" i="4"/>
  <c r="S100" i="4" s="1"/>
  <c r="E101" i="4"/>
  <c r="F101" i="4"/>
  <c r="S101" i="4" s="1"/>
  <c r="E102" i="4"/>
  <c r="F102" i="4"/>
  <c r="S102" i="4" s="1"/>
  <c r="E103" i="4"/>
  <c r="F103" i="4"/>
  <c r="S103" i="4" s="1"/>
  <c r="E104" i="4"/>
  <c r="F104" i="4"/>
  <c r="S104" i="4" s="1"/>
  <c r="E105" i="4"/>
  <c r="F105" i="4"/>
  <c r="S105" i="4" s="1"/>
  <c r="E106" i="4"/>
  <c r="F106" i="4"/>
  <c r="S106" i="4" s="1"/>
  <c r="E107" i="4"/>
  <c r="F107" i="4"/>
  <c r="S107" i="4" s="1"/>
  <c r="E109" i="4"/>
  <c r="F109" i="4"/>
  <c r="S109" i="4" s="1"/>
  <c r="E110" i="4"/>
  <c r="F110" i="4"/>
  <c r="S110" i="4" s="1"/>
  <c r="E111" i="4"/>
  <c r="F111" i="4"/>
  <c r="S111" i="4" s="1"/>
  <c r="E112" i="4"/>
  <c r="F112" i="4"/>
  <c r="S112" i="4" s="1"/>
  <c r="E113" i="4"/>
  <c r="F113" i="4"/>
  <c r="S113" i="4" s="1"/>
  <c r="E114" i="4"/>
  <c r="F114" i="4"/>
  <c r="S114" i="4" s="1"/>
  <c r="F89" i="4"/>
  <c r="S89" i="4" s="1"/>
  <c r="E89" i="4"/>
  <c r="F50" i="4"/>
  <c r="S50" i="4" s="1"/>
  <c r="F51" i="4"/>
  <c r="F52" i="4"/>
  <c r="S52" i="4" s="1"/>
  <c r="F53" i="4"/>
  <c r="S53" i="4" s="1"/>
  <c r="F54" i="4"/>
  <c r="S54" i="4" s="1"/>
  <c r="F55" i="4"/>
  <c r="S55" i="4" s="1"/>
  <c r="F56" i="4"/>
  <c r="S56" i="4" s="1"/>
  <c r="F57" i="4"/>
  <c r="S57" i="4" s="1"/>
  <c r="F58" i="4"/>
  <c r="S58" i="4" s="1"/>
  <c r="F59" i="4"/>
  <c r="S59" i="4" s="1"/>
  <c r="F60" i="4"/>
  <c r="F61" i="4"/>
  <c r="S61" i="4" s="1"/>
  <c r="F62" i="4"/>
  <c r="S62" i="4" s="1"/>
  <c r="F63" i="4"/>
  <c r="S63" i="4" s="1"/>
  <c r="F64" i="4"/>
  <c r="S64" i="4" s="1"/>
  <c r="F65" i="4"/>
  <c r="S65" i="4" s="1"/>
  <c r="F66" i="4"/>
  <c r="S66" i="4" s="1"/>
  <c r="F67" i="4"/>
  <c r="S67" i="4" s="1"/>
  <c r="F68" i="4"/>
  <c r="S68" i="4" s="1"/>
  <c r="F69" i="4"/>
  <c r="S69" i="4" s="1"/>
  <c r="F70" i="4"/>
  <c r="S70" i="4" s="1"/>
  <c r="F71" i="4"/>
  <c r="S71" i="4" s="1"/>
  <c r="F72" i="4"/>
  <c r="S72" i="4" s="1"/>
  <c r="F73" i="4"/>
  <c r="S73" i="4" s="1"/>
  <c r="F74" i="4"/>
  <c r="S74" i="4" s="1"/>
  <c r="F75" i="4"/>
  <c r="S75" i="4" s="1"/>
  <c r="F76" i="4"/>
  <c r="S76" i="4" s="1"/>
  <c r="F78" i="4"/>
  <c r="S78" i="4" s="1"/>
  <c r="F79" i="4"/>
  <c r="S79" i="4" s="1"/>
  <c r="F80" i="4"/>
  <c r="S80" i="4" s="1"/>
  <c r="F81" i="4"/>
  <c r="S81" i="4" s="1"/>
  <c r="F82" i="4"/>
  <c r="S82" i="4" s="1"/>
  <c r="F83" i="4"/>
  <c r="S83" i="4" s="1"/>
  <c r="F84" i="4"/>
  <c r="S84" i="4" s="1"/>
  <c r="F85" i="4"/>
  <c r="S85" i="4" s="1"/>
  <c r="F49" i="4"/>
  <c r="S49" i="4" s="1"/>
  <c r="E84" i="4"/>
  <c r="E85" i="4"/>
  <c r="E50" i="4"/>
  <c r="E51" i="4"/>
  <c r="E52" i="4"/>
  <c r="E53" i="4"/>
  <c r="E54" i="4"/>
  <c r="E55" i="4"/>
  <c r="E56" i="4"/>
  <c r="E57" i="4"/>
  <c r="E58" i="4"/>
  <c r="E59" i="4"/>
  <c r="E60" i="4"/>
  <c r="E61" i="4"/>
  <c r="E62" i="4"/>
  <c r="E63" i="4"/>
  <c r="E64" i="4"/>
  <c r="E65" i="4"/>
  <c r="E66" i="4"/>
  <c r="E67" i="4"/>
  <c r="E68" i="4"/>
  <c r="E69" i="4"/>
  <c r="E70" i="4"/>
  <c r="E71" i="4"/>
  <c r="E72" i="4"/>
  <c r="E73" i="4"/>
  <c r="E74" i="4"/>
  <c r="E75" i="4"/>
  <c r="E76" i="4"/>
  <c r="E77" i="4"/>
  <c r="E78" i="4"/>
  <c r="E79" i="4"/>
  <c r="E80" i="4"/>
  <c r="E81" i="4"/>
  <c r="E82" i="4"/>
  <c r="E83" i="4"/>
  <c r="E49" i="4"/>
  <c r="E24" i="4"/>
  <c r="F24" i="4"/>
  <c r="G24" i="4"/>
  <c r="H24" i="4"/>
  <c r="I24" i="4"/>
  <c r="J24" i="4"/>
  <c r="K24" i="4"/>
  <c r="L24" i="4"/>
  <c r="M24" i="4"/>
  <c r="N24" i="4"/>
  <c r="O24" i="4"/>
  <c r="P24" i="4"/>
  <c r="Q24" i="4"/>
  <c r="R24" i="4"/>
  <c r="S24" i="4"/>
  <c r="T24" i="4"/>
  <c r="U24" i="4"/>
  <c r="V24" i="4"/>
  <c r="W24" i="4"/>
  <c r="D24" i="4"/>
  <c r="E23" i="4"/>
  <c r="F23" i="4"/>
  <c r="G23" i="4"/>
  <c r="H23" i="4"/>
  <c r="I23" i="4"/>
  <c r="J23" i="4"/>
  <c r="K23" i="4"/>
  <c r="L23" i="4"/>
  <c r="M23" i="4"/>
  <c r="N23" i="4"/>
  <c r="O23" i="4"/>
  <c r="P23" i="4"/>
  <c r="Q23" i="4"/>
  <c r="R23" i="4"/>
  <c r="S23" i="4"/>
  <c r="T23" i="4"/>
  <c r="U23" i="4"/>
  <c r="V23" i="4"/>
  <c r="W23" i="4"/>
  <c r="D23" i="4"/>
  <c r="E22" i="4"/>
  <c r="F22" i="4"/>
  <c r="G22" i="4"/>
  <c r="H22" i="4"/>
  <c r="I22" i="4"/>
  <c r="J22" i="4"/>
  <c r="K22" i="4"/>
  <c r="L22" i="4"/>
  <c r="M22" i="4"/>
  <c r="N22" i="4"/>
  <c r="O22" i="4"/>
  <c r="P22" i="4"/>
  <c r="Q22" i="4"/>
  <c r="R22" i="4"/>
  <c r="S22" i="4"/>
  <c r="T22" i="4"/>
  <c r="U22" i="4"/>
  <c r="V22" i="4"/>
  <c r="W22" i="4"/>
  <c r="D22" i="4"/>
  <c r="E21" i="4"/>
  <c r="F21" i="4"/>
  <c r="G21" i="4"/>
  <c r="H21" i="4"/>
  <c r="I21" i="4"/>
  <c r="J21" i="4"/>
  <c r="K21" i="4"/>
  <c r="L21" i="4"/>
  <c r="M21" i="4"/>
  <c r="N21" i="4"/>
  <c r="O21" i="4"/>
  <c r="P21" i="4"/>
  <c r="Q21" i="4"/>
  <c r="R21" i="4"/>
  <c r="S21" i="4"/>
  <c r="T21" i="4"/>
  <c r="U21" i="4"/>
  <c r="V21" i="4"/>
  <c r="W21" i="4"/>
  <c r="D21" i="4"/>
  <c r="G48" i="4"/>
  <c r="G47" i="4" s="1"/>
  <c r="H48" i="4"/>
  <c r="H47" i="4" s="1"/>
  <c r="I48" i="4"/>
  <c r="I47" i="4" s="1"/>
  <c r="J48" i="4"/>
  <c r="J47" i="4" s="1"/>
  <c r="K48" i="4"/>
  <c r="K47" i="4" s="1"/>
  <c r="L48" i="4"/>
  <c r="L47" i="4" s="1"/>
  <c r="M48" i="4"/>
  <c r="M47" i="4" s="1"/>
  <c r="N48" i="4"/>
  <c r="N47" i="4" s="1"/>
  <c r="O48" i="4"/>
  <c r="O47" i="4" s="1"/>
  <c r="P48" i="4"/>
  <c r="P47" i="4" s="1"/>
  <c r="Q48" i="4"/>
  <c r="Q47" i="4" s="1"/>
  <c r="R48" i="4"/>
  <c r="R47" i="4" s="1"/>
  <c r="U47" i="4"/>
  <c r="V48" i="4"/>
  <c r="V47" i="4" s="1"/>
  <c r="W48" i="4"/>
  <c r="W47" i="4" s="1"/>
  <c r="D48" i="4"/>
  <c r="D47" i="4" s="1"/>
  <c r="G88" i="4"/>
  <c r="G87" i="4" s="1"/>
  <c r="H88" i="4"/>
  <c r="H87" i="4" s="1"/>
  <c r="I88" i="4"/>
  <c r="I87" i="4" s="1"/>
  <c r="J88" i="4"/>
  <c r="J87" i="4" s="1"/>
  <c r="K88" i="4"/>
  <c r="K87" i="4" s="1"/>
  <c r="L88" i="4"/>
  <c r="L87" i="4" s="1"/>
  <c r="M88" i="4"/>
  <c r="M87" i="4" s="1"/>
  <c r="N88" i="4"/>
  <c r="N87" i="4" s="1"/>
  <c r="O88" i="4"/>
  <c r="O87" i="4" s="1"/>
  <c r="P88" i="4"/>
  <c r="P87" i="4" s="1"/>
  <c r="Q88" i="4"/>
  <c r="Q87" i="4" s="1"/>
  <c r="R88" i="4"/>
  <c r="R87" i="4" s="1"/>
  <c r="T88" i="4"/>
  <c r="T87" i="4" s="1"/>
  <c r="U88" i="4"/>
  <c r="U87" i="4" s="1"/>
  <c r="V88" i="4"/>
  <c r="V87" i="4" s="1"/>
  <c r="W88" i="4"/>
  <c r="W87" i="4" s="1"/>
  <c r="D88" i="4"/>
  <c r="Q46" i="4" l="1"/>
  <c r="Q20" i="4" s="1"/>
  <c r="S88" i="4"/>
  <c r="S87" i="4" s="1"/>
  <c r="M46" i="4"/>
  <c r="M20" i="4" s="1"/>
  <c r="L46" i="4"/>
  <c r="L20" i="4" s="1"/>
  <c r="J46" i="4"/>
  <c r="J20" i="4" s="1"/>
  <c r="I46" i="4"/>
  <c r="I20" i="4" s="1"/>
  <c r="U46" i="4"/>
  <c r="U20" i="4" s="1"/>
  <c r="W46" i="4"/>
  <c r="W20" i="4" s="1"/>
  <c r="V46" i="4"/>
  <c r="V20" i="4" s="1"/>
  <c r="K46" i="4"/>
  <c r="K20" i="4" s="1"/>
  <c r="E88" i="4"/>
  <c r="E87" i="4" s="1"/>
  <c r="R46" i="4"/>
  <c r="R20" i="4" s="1"/>
  <c r="H46" i="4"/>
  <c r="H20" i="4" s="1"/>
  <c r="G46" i="4"/>
  <c r="G20" i="4" s="1"/>
  <c r="F48" i="4"/>
  <c r="F47" i="4" s="1"/>
  <c r="P46" i="4"/>
  <c r="P20" i="4" s="1"/>
  <c r="O46" i="4"/>
  <c r="O20" i="4" s="1"/>
  <c r="N46" i="4"/>
  <c r="N20" i="4" s="1"/>
  <c r="F88" i="4"/>
  <c r="F87" i="4" s="1"/>
  <c r="E48" i="4"/>
  <c r="E47" i="4" s="1"/>
  <c r="F46" i="4" l="1"/>
  <c r="F20" i="4" s="1"/>
  <c r="E46" i="4"/>
  <c r="E20" i="4" s="1"/>
  <c r="F86" i="16" l="1"/>
  <c r="G46" i="16"/>
  <c r="H46" i="16"/>
  <c r="F46" i="16"/>
  <c r="D46" i="16"/>
  <c r="W74" i="14" l="1"/>
  <c r="W75" i="14"/>
  <c r="W76" i="14"/>
  <c r="W77" i="14"/>
  <c r="W78" i="14"/>
  <c r="W79" i="14"/>
  <c r="W80" i="14"/>
  <c r="W81" i="14"/>
  <c r="W82" i="14"/>
  <c r="W83" i="14"/>
  <c r="W84" i="14"/>
  <c r="W85" i="14"/>
  <c r="W86" i="14"/>
  <c r="W50" i="14"/>
  <c r="W51" i="14"/>
  <c r="W52" i="14"/>
  <c r="W53" i="14"/>
  <c r="W54" i="14"/>
  <c r="W55" i="14"/>
  <c r="W56" i="14"/>
  <c r="W57" i="14"/>
  <c r="W58" i="14"/>
  <c r="W59" i="14"/>
  <c r="W60" i="14"/>
  <c r="W61" i="14"/>
  <c r="W62" i="14"/>
  <c r="W63" i="14"/>
  <c r="W64" i="14"/>
  <c r="W65" i="14"/>
  <c r="W66" i="14"/>
  <c r="W67" i="14"/>
  <c r="W68" i="14"/>
  <c r="W69" i="14"/>
  <c r="W70" i="14"/>
  <c r="W71" i="14"/>
  <c r="W72" i="14"/>
  <c r="R74" i="14"/>
  <c r="R75" i="14"/>
  <c r="R76" i="14"/>
  <c r="R77" i="14"/>
  <c r="R78" i="14"/>
  <c r="R79" i="14"/>
  <c r="R80" i="14"/>
  <c r="R81" i="14"/>
  <c r="R82" i="14"/>
  <c r="R83" i="14"/>
  <c r="R84" i="14"/>
  <c r="R85" i="14"/>
  <c r="R86" i="14"/>
  <c r="R50" i="14"/>
  <c r="R51" i="14"/>
  <c r="R52" i="14"/>
  <c r="R53" i="14"/>
  <c r="R54" i="14"/>
  <c r="R55" i="14"/>
  <c r="R56" i="14"/>
  <c r="R57" i="14"/>
  <c r="R58" i="14"/>
  <c r="R59" i="14"/>
  <c r="R60" i="14"/>
  <c r="R61" i="14"/>
  <c r="R62" i="14"/>
  <c r="R63" i="14"/>
  <c r="R64" i="14"/>
  <c r="R65" i="14"/>
  <c r="R66" i="14"/>
  <c r="R67" i="14"/>
  <c r="R68" i="14"/>
  <c r="R69" i="14"/>
  <c r="R70" i="14"/>
  <c r="R71" i="14"/>
  <c r="R72" i="14"/>
  <c r="M74" i="14"/>
  <c r="M75" i="14"/>
  <c r="M76" i="14"/>
  <c r="M77" i="14"/>
  <c r="M78" i="14"/>
  <c r="M79" i="14"/>
  <c r="M80" i="14"/>
  <c r="M81" i="14"/>
  <c r="M82" i="14"/>
  <c r="M83" i="14"/>
  <c r="M84" i="14"/>
  <c r="M85" i="14"/>
  <c r="M86" i="14"/>
  <c r="M50" i="14"/>
  <c r="M51" i="14"/>
  <c r="M52" i="14"/>
  <c r="M53" i="14"/>
  <c r="M54" i="14"/>
  <c r="M55" i="14"/>
  <c r="M56" i="14"/>
  <c r="M57" i="14"/>
  <c r="M58" i="14"/>
  <c r="M59" i="14"/>
  <c r="M60" i="14"/>
  <c r="M61" i="14"/>
  <c r="M62" i="14"/>
  <c r="M63" i="14"/>
  <c r="M64" i="14"/>
  <c r="M65" i="14"/>
  <c r="M66" i="14"/>
  <c r="M67" i="14"/>
  <c r="M68" i="14"/>
  <c r="M69" i="14"/>
  <c r="M70" i="14"/>
  <c r="M71" i="14"/>
  <c r="M72" i="14"/>
  <c r="H74" i="14"/>
  <c r="H75" i="14"/>
  <c r="H76" i="14"/>
  <c r="H77" i="14"/>
  <c r="H78" i="14"/>
  <c r="H79" i="14"/>
  <c r="H80" i="14"/>
  <c r="H81" i="14"/>
  <c r="H82" i="14"/>
  <c r="H83" i="14"/>
  <c r="H84" i="14"/>
  <c r="H85" i="14"/>
  <c r="H86" i="14"/>
  <c r="H50" i="14"/>
  <c r="H51" i="14"/>
  <c r="H52" i="14"/>
  <c r="H53" i="14"/>
  <c r="H54" i="14"/>
  <c r="H55" i="14"/>
  <c r="H56" i="14"/>
  <c r="H57" i="14"/>
  <c r="H58" i="14"/>
  <c r="H59" i="14"/>
  <c r="H60" i="14"/>
  <c r="H61" i="14"/>
  <c r="H62" i="14"/>
  <c r="H63" i="14"/>
  <c r="H64" i="14"/>
  <c r="H65" i="14"/>
  <c r="H66" i="14"/>
  <c r="H67" i="14"/>
  <c r="H68" i="14"/>
  <c r="H69" i="14"/>
  <c r="H70" i="14"/>
  <c r="H71" i="14"/>
  <c r="H72" i="14"/>
  <c r="O56" i="17" l="1"/>
  <c r="P56" i="17"/>
  <c r="Q56" i="17"/>
  <c r="R56" i="17"/>
  <c r="O81" i="17"/>
  <c r="P81" i="17"/>
  <c r="Q81" i="17"/>
  <c r="R81" i="17"/>
  <c r="O46" i="17" l="1"/>
  <c r="O45" i="17" s="1"/>
  <c r="O44" i="17" s="1"/>
  <c r="P46" i="17"/>
  <c r="P45" i="17" s="1"/>
  <c r="P44" i="17" s="1"/>
  <c r="R46" i="17"/>
  <c r="R45" i="17" s="1"/>
  <c r="R44" i="17" s="1"/>
  <c r="Q46" i="17"/>
  <c r="Q45" i="17" s="1"/>
  <c r="Q44" i="17" s="1"/>
  <c r="N81" i="17" l="1"/>
  <c r="N56" i="17"/>
  <c r="N46" i="17" l="1"/>
  <c r="N45" i="17" s="1"/>
  <c r="N44" i="17" s="1"/>
  <c r="D87" i="4"/>
  <c r="D46" i="4" s="1"/>
  <c r="D45" i="17"/>
  <c r="D44" i="17" s="1"/>
  <c r="R73" i="14"/>
  <c r="H73" i="14"/>
  <c r="D20" i="4" l="1"/>
  <c r="D21" i="16" l="1"/>
  <c r="D20" i="16"/>
  <c r="D19" i="16"/>
  <c r="D22" i="16" l="1"/>
  <c r="D86" i="16"/>
  <c r="D85" i="16" s="1"/>
  <c r="D45" i="16"/>
  <c r="D41" i="16"/>
  <c r="D32" i="16"/>
  <c r="D29" i="16"/>
  <c r="D28" i="16" s="1"/>
  <c r="D25" i="16" s="1"/>
  <c r="D24" i="16" s="1"/>
  <c r="D17" i="16" l="1"/>
  <c r="D44" i="16"/>
  <c r="D18" i="16" s="1"/>
  <c r="M73" i="14"/>
  <c r="R118" i="14"/>
  <c r="R115" i="14"/>
  <c r="R114" i="14"/>
  <c r="R113" i="14"/>
  <c r="R112" i="14"/>
  <c r="R111" i="14"/>
  <c r="R110" i="14"/>
  <c r="R109" i="14"/>
  <c r="R108" i="14"/>
  <c r="R107" i="14"/>
  <c r="R106" i="14"/>
  <c r="R105" i="14"/>
  <c r="R104" i="14"/>
  <c r="R103" i="14"/>
  <c r="R102" i="14"/>
  <c r="R101" i="14"/>
  <c r="R100" i="14"/>
  <c r="R99" i="14"/>
  <c r="R98" i="14"/>
  <c r="R97" i="14"/>
  <c r="R96" i="14"/>
  <c r="R95" i="14"/>
  <c r="R94" i="14"/>
  <c r="R92" i="14"/>
  <c r="R91" i="14"/>
  <c r="R90" i="14"/>
  <c r="D16" i="16" l="1"/>
  <c r="D23" i="16"/>
  <c r="W73" i="14" l="1"/>
  <c r="H93" i="14" l="1"/>
  <c r="M93" i="14"/>
  <c r="W93" i="14"/>
  <c r="H94" i="14"/>
  <c r="M94" i="14"/>
  <c r="W94" i="14"/>
  <c r="H95" i="14"/>
  <c r="M95" i="14"/>
  <c r="W95" i="14"/>
  <c r="H96" i="14"/>
  <c r="M96" i="14"/>
  <c r="W96" i="14"/>
  <c r="H97" i="14"/>
  <c r="M97" i="14"/>
  <c r="W97" i="14"/>
  <c r="H98" i="14"/>
  <c r="M98" i="14"/>
  <c r="W98" i="14"/>
  <c r="H99" i="14"/>
  <c r="M99" i="14"/>
  <c r="W99" i="14"/>
  <c r="H100" i="14"/>
  <c r="M100" i="14"/>
  <c r="W100" i="14"/>
  <c r="H101" i="14"/>
  <c r="M101" i="14"/>
  <c r="W101" i="14"/>
  <c r="H102" i="14"/>
  <c r="M102" i="14"/>
  <c r="W102" i="14"/>
  <c r="H103" i="14"/>
  <c r="M103" i="14"/>
  <c r="W103" i="14"/>
  <c r="H104" i="14"/>
  <c r="M104" i="14"/>
  <c r="W104" i="14"/>
  <c r="H105" i="14"/>
  <c r="M105" i="14"/>
  <c r="W105" i="14"/>
  <c r="H106" i="14"/>
  <c r="M106" i="14"/>
  <c r="W106" i="14"/>
  <c r="H107" i="14"/>
  <c r="M107" i="14"/>
  <c r="W107" i="14"/>
  <c r="H108" i="14"/>
  <c r="M108" i="14"/>
  <c r="W108" i="14"/>
  <c r="H109" i="14"/>
  <c r="M109" i="14"/>
  <c r="W109" i="14"/>
  <c r="H110" i="14"/>
  <c r="M110" i="14"/>
  <c r="W110" i="14"/>
  <c r="H111" i="14"/>
  <c r="M111" i="14"/>
  <c r="W111" i="14"/>
  <c r="H112" i="14"/>
  <c r="M112" i="14"/>
  <c r="W112" i="14"/>
  <c r="H113" i="14"/>
  <c r="M113" i="14"/>
  <c r="W113" i="14"/>
  <c r="H114" i="14"/>
  <c r="M114" i="14"/>
  <c r="W114" i="14"/>
  <c r="H115" i="14"/>
  <c r="M115" i="14"/>
  <c r="W115" i="14"/>
  <c r="H118" i="14"/>
  <c r="M118" i="14"/>
  <c r="W118" i="14"/>
  <c r="T48" i="4" l="1"/>
  <c r="T47" i="4" s="1"/>
  <c r="T46" i="4" s="1"/>
  <c r="S48" i="4"/>
  <c r="S47" i="4" s="1"/>
  <c r="S46" i="4" s="1"/>
  <c r="S20" i="4" l="1"/>
  <c r="T20" i="4"/>
  <c r="D22" i="17" l="1"/>
  <c r="W28" i="17"/>
  <c r="W25" i="17" s="1"/>
  <c r="V28" i="17"/>
  <c r="V25" i="17" s="1"/>
  <c r="U28" i="17"/>
  <c r="U25" i="17" s="1"/>
  <c r="T28" i="17"/>
  <c r="T25" i="17" s="1"/>
  <c r="S28" i="17"/>
  <c r="S25" i="17" s="1"/>
  <c r="R28" i="17"/>
  <c r="R25" i="17" s="1"/>
  <c r="Q28" i="17"/>
  <c r="Q25" i="17" s="1"/>
  <c r="P28" i="17"/>
  <c r="P25" i="17" s="1"/>
  <c r="O28" i="17"/>
  <c r="O25" i="17" s="1"/>
  <c r="N28" i="17"/>
  <c r="N25" i="17" s="1"/>
  <c r="L28" i="17"/>
  <c r="L25" i="17" s="1"/>
  <c r="K28" i="17"/>
  <c r="K25" i="17" s="1"/>
  <c r="J28" i="17"/>
  <c r="J25" i="17" s="1"/>
  <c r="I28" i="17"/>
  <c r="I25" i="17" s="1"/>
  <c r="H28" i="17"/>
  <c r="H25" i="17" s="1"/>
  <c r="G28" i="17"/>
  <c r="G25" i="17" s="1"/>
  <c r="F28" i="17"/>
  <c r="F25" i="17" s="1"/>
  <c r="E28" i="17"/>
  <c r="D28" i="17"/>
  <c r="D25" i="17" s="1"/>
  <c r="M28" i="17"/>
  <c r="M25" i="17" s="1"/>
  <c r="D21" i="17"/>
  <c r="E25" i="17" l="1"/>
  <c r="E24" i="17" s="1"/>
  <c r="E17" i="17" s="1"/>
  <c r="Q24" i="17"/>
  <c r="Q17" i="17" s="1"/>
  <c r="J24" i="17"/>
  <c r="J17" i="17" s="1"/>
  <c r="V24" i="17"/>
  <c r="V17" i="17" s="1"/>
  <c r="M24" i="17"/>
  <c r="M17" i="17" s="1"/>
  <c r="K24" i="17"/>
  <c r="K17" i="17" s="1"/>
  <c r="W24" i="17"/>
  <c r="W17" i="17" s="1"/>
  <c r="N24" i="17"/>
  <c r="N17" i="17" s="1"/>
  <c r="D24" i="17"/>
  <c r="D17" i="17" s="1"/>
  <c r="P24" i="17"/>
  <c r="P17" i="17" s="1"/>
  <c r="I18" i="17"/>
  <c r="Q18" i="17"/>
  <c r="L24" i="17"/>
  <c r="L17" i="17" s="1"/>
  <c r="J18" i="17"/>
  <c r="I24" i="17"/>
  <c r="I17" i="17" s="1"/>
  <c r="O24" i="17"/>
  <c r="O17" i="17" s="1"/>
  <c r="U24" i="17"/>
  <c r="U17" i="17" s="1"/>
  <c r="V18" i="17"/>
  <c r="R24" i="17"/>
  <c r="R17" i="17" s="1"/>
  <c r="G24" i="17"/>
  <c r="G17" i="17" s="1"/>
  <c r="S24" i="17"/>
  <c r="S17" i="17" s="1"/>
  <c r="D18" i="17"/>
  <c r="F24" i="17"/>
  <c r="F17" i="17" s="1"/>
  <c r="H24" i="17"/>
  <c r="H17" i="17" s="1"/>
  <c r="T24" i="17"/>
  <c r="T17" i="17" s="1"/>
  <c r="H18" i="17"/>
  <c r="U18" i="17"/>
  <c r="E18" i="17"/>
  <c r="K18" i="17"/>
  <c r="F18" i="17"/>
  <c r="L18" i="17"/>
  <c r="R18" i="17"/>
  <c r="G18" i="17"/>
  <c r="M18" i="17"/>
  <c r="S18" i="17"/>
  <c r="N18" i="17"/>
  <c r="O18" i="17"/>
  <c r="P18" i="17"/>
  <c r="W18" i="17"/>
  <c r="T18" i="17"/>
  <c r="W92" i="14"/>
  <c r="W91" i="14"/>
  <c r="W90" i="14"/>
  <c r="H92" i="14"/>
  <c r="H91" i="14"/>
  <c r="H90" i="14"/>
  <c r="M91" i="14"/>
  <c r="M92" i="14"/>
  <c r="M90" i="14"/>
  <c r="G19" i="16"/>
  <c r="G20" i="16"/>
  <c r="G21" i="16"/>
  <c r="G29" i="16"/>
  <c r="G28" i="16" s="1"/>
  <c r="G25" i="16" s="1"/>
  <c r="G32" i="16"/>
  <c r="G41" i="16"/>
  <c r="G45" i="16"/>
  <c r="G86" i="16"/>
  <c r="G85" i="16" s="1"/>
  <c r="G22" i="16"/>
  <c r="H22" i="16"/>
  <c r="H86" i="16"/>
  <c r="H85" i="16" s="1"/>
  <c r="H45" i="16"/>
  <c r="H41" i="16"/>
  <c r="H32" i="16"/>
  <c r="H29" i="16"/>
  <c r="H28" i="16" s="1"/>
  <c r="H25" i="16" s="1"/>
  <c r="H21" i="16"/>
  <c r="H20" i="16"/>
  <c r="H19" i="16"/>
  <c r="F22" i="16"/>
  <c r="F85" i="16"/>
  <c r="F45" i="16"/>
  <c r="F41" i="16"/>
  <c r="F32" i="16"/>
  <c r="F29" i="16"/>
  <c r="F28" i="16" s="1"/>
  <c r="F25" i="16" s="1"/>
  <c r="F21" i="16"/>
  <c r="F20" i="16"/>
  <c r="F19" i="16"/>
  <c r="H24" i="16" l="1"/>
  <c r="S16" i="17"/>
  <c r="O16" i="17"/>
  <c r="D16" i="17"/>
  <c r="P16" i="17"/>
  <c r="J16" i="17"/>
  <c r="Q16" i="17"/>
  <c r="I16" i="17"/>
  <c r="N16" i="17"/>
  <c r="M16" i="17"/>
  <c r="G16" i="17"/>
  <c r="R16" i="17"/>
  <c r="L16" i="17"/>
  <c r="F16" i="17"/>
  <c r="V16" i="17"/>
  <c r="K16" i="17"/>
  <c r="E16" i="17"/>
  <c r="T16" i="17"/>
  <c r="W16" i="17"/>
  <c r="U16" i="17"/>
  <c r="H16" i="17"/>
  <c r="V23" i="17"/>
  <c r="Q23" i="17"/>
  <c r="N23" i="17"/>
  <c r="E23" i="17"/>
  <c r="H44" i="16"/>
  <c r="H18" i="16" s="1"/>
  <c r="U23" i="17"/>
  <c r="O23" i="17"/>
  <c r="H23" i="17"/>
  <c r="S23" i="17"/>
  <c r="J23" i="17"/>
  <c r="I23" i="17"/>
  <c r="F44" i="16"/>
  <c r="F18" i="16" s="1"/>
  <c r="G24" i="16"/>
  <c r="G17" i="16" s="1"/>
  <c r="D23" i="17"/>
  <c r="F24" i="16"/>
  <c r="F17" i="16" s="1"/>
  <c r="M23" i="17"/>
  <c r="T23" i="17"/>
  <c r="K23" i="17"/>
  <c r="F23" i="17"/>
  <c r="R23" i="17"/>
  <c r="W23" i="17"/>
  <c r="P23" i="17"/>
  <c r="L23" i="17"/>
  <c r="G23" i="17"/>
  <c r="G44" i="16"/>
  <c r="G18" i="16" s="1"/>
  <c r="H17" i="16"/>
  <c r="H23" i="16" l="1"/>
  <c r="F23" i="16"/>
  <c r="F16" i="16"/>
  <c r="H16" i="16"/>
  <c r="G23" i="16"/>
  <c r="G16" i="16"/>
  <c r="R43" i="4"/>
  <c r="R34" i="4"/>
  <c r="R30" i="4"/>
  <c r="P43" i="4"/>
  <c r="P34" i="4"/>
  <c r="P30" i="4"/>
  <c r="Q43" i="4"/>
  <c r="Q34" i="4"/>
  <c r="Q30" i="4"/>
  <c r="Q27" i="4" s="1"/>
  <c r="O43" i="4"/>
  <c r="O34" i="4"/>
  <c r="O30" i="4"/>
  <c r="P27" i="4" l="1"/>
  <c r="P26" i="4" s="1"/>
  <c r="R27" i="4"/>
  <c r="R26" i="4" s="1"/>
  <c r="O27" i="4"/>
  <c r="O26" i="4" s="1"/>
  <c r="Q26" i="4"/>
  <c r="Q25" i="4" s="1"/>
  <c r="W43" i="4"/>
  <c r="V43" i="4"/>
  <c r="W34" i="4"/>
  <c r="V34" i="4"/>
  <c r="W30" i="4"/>
  <c r="W27" i="4" s="1"/>
  <c r="V30" i="4"/>
  <c r="V27" i="4" s="1"/>
  <c r="P25" i="4" l="1"/>
  <c r="P19" i="4"/>
  <c r="P18" i="4" s="1"/>
  <c r="O25" i="4"/>
  <c r="O19" i="4"/>
  <c r="O18" i="4" s="1"/>
  <c r="R25" i="4"/>
  <c r="R19" i="4"/>
  <c r="R18" i="4" s="1"/>
  <c r="V26" i="4"/>
  <c r="V25" i="4" s="1"/>
  <c r="Q19" i="4"/>
  <c r="Q18" i="4" s="1"/>
  <c r="W26" i="4"/>
  <c r="W25" i="4" s="1"/>
  <c r="V19" i="4" l="1"/>
  <c r="V18" i="4" s="1"/>
  <c r="W19" i="4"/>
  <c r="W18" i="4" s="1"/>
  <c r="F30" i="4" l="1"/>
  <c r="F27" i="4" s="1"/>
  <c r="G30" i="4"/>
  <c r="G27" i="4" s="1"/>
  <c r="H30" i="4"/>
  <c r="H27" i="4" s="1"/>
  <c r="I30" i="4"/>
  <c r="I27" i="4" s="1"/>
  <c r="J30" i="4"/>
  <c r="J27" i="4" s="1"/>
  <c r="K30" i="4"/>
  <c r="K27" i="4" s="1"/>
  <c r="L30" i="4"/>
  <c r="L27" i="4" s="1"/>
  <c r="M30" i="4"/>
  <c r="M27" i="4" s="1"/>
  <c r="N30" i="4"/>
  <c r="N27" i="4" s="1"/>
  <c r="S30" i="4"/>
  <c r="S27" i="4" s="1"/>
  <c r="T30" i="4"/>
  <c r="T27" i="4" s="1"/>
  <c r="U30" i="4"/>
  <c r="U27" i="4" s="1"/>
  <c r="F34" i="4"/>
  <c r="G34" i="4"/>
  <c r="H34" i="4"/>
  <c r="I34" i="4"/>
  <c r="J34" i="4"/>
  <c r="K34" i="4"/>
  <c r="L34" i="4"/>
  <c r="M34" i="4"/>
  <c r="N34" i="4"/>
  <c r="S34" i="4"/>
  <c r="T34" i="4"/>
  <c r="U34" i="4"/>
  <c r="F43" i="4"/>
  <c r="G43" i="4"/>
  <c r="H43" i="4"/>
  <c r="I43" i="4"/>
  <c r="J43" i="4"/>
  <c r="K43" i="4"/>
  <c r="L43" i="4"/>
  <c r="M43" i="4"/>
  <c r="N43" i="4"/>
  <c r="S43" i="4"/>
  <c r="T43" i="4"/>
  <c r="U43" i="4"/>
  <c r="E43" i="4"/>
  <c r="E34" i="4"/>
  <c r="E30" i="4"/>
  <c r="E27" i="4" s="1"/>
  <c r="D30" i="4"/>
  <c r="D27" i="4" s="1"/>
  <c r="D26" i="4" s="1"/>
  <c r="K26" i="4" l="1"/>
  <c r="K25" i="4" s="1"/>
  <c r="E26" i="4"/>
  <c r="E25" i="4" s="1"/>
  <c r="D25" i="4"/>
  <c r="M26" i="4"/>
  <c r="M25" i="4" s="1"/>
  <c r="U26" i="4"/>
  <c r="U25" i="4" s="1"/>
  <c r="S26" i="4"/>
  <c r="S25" i="4" s="1"/>
  <c r="I26" i="4"/>
  <c r="I25" i="4" s="1"/>
  <c r="H26" i="4"/>
  <c r="H25" i="4" s="1"/>
  <c r="L26" i="4"/>
  <c r="L25" i="4" s="1"/>
  <c r="T26" i="4"/>
  <c r="T25" i="4" s="1"/>
  <c r="J26" i="4"/>
  <c r="J25" i="4" s="1"/>
  <c r="N26" i="4"/>
  <c r="N25" i="4" s="1"/>
  <c r="G26" i="4"/>
  <c r="G25" i="4" s="1"/>
  <c r="F26" i="4"/>
  <c r="F25" i="4" s="1"/>
  <c r="K19" i="4"/>
  <c r="K18" i="4" s="1"/>
  <c r="BX31" i="15" s="1"/>
  <c r="BX36" i="15" s="1"/>
  <c r="BX19" i="15" l="1"/>
  <c r="BX49" i="15" s="1"/>
  <c r="D19" i="4"/>
  <c r="D18" i="4" s="1"/>
  <c r="I19" i="4"/>
  <c r="I18" i="4" s="1"/>
  <c r="BH31" i="15" s="1"/>
  <c r="H19" i="4"/>
  <c r="H18" i="4" s="1"/>
  <c r="AZ31" i="15" s="1"/>
  <c r="F19" i="4"/>
  <c r="F18" i="4" s="1"/>
  <c r="BB40" i="18" s="1"/>
  <c r="M19" i="4"/>
  <c r="M18" i="4" s="1"/>
  <c r="CN31" i="15" s="1"/>
  <c r="CN36" i="15" s="1"/>
  <c r="G19" i="4"/>
  <c r="G18" i="4" s="1"/>
  <c r="AR31" i="15" s="1"/>
  <c r="T19" i="4"/>
  <c r="T18" i="4" s="1"/>
  <c r="U19" i="4"/>
  <c r="U18" i="4" s="1"/>
  <c r="L19" i="4"/>
  <c r="L18" i="4" s="1"/>
  <c r="CF31" i="15" s="1"/>
  <c r="S19" i="4"/>
  <c r="S18" i="4" s="1"/>
  <c r="N19" i="4"/>
  <c r="N18" i="4" s="1"/>
  <c r="CV31" i="15" s="1"/>
  <c r="J19" i="4"/>
  <c r="J18" i="4" s="1"/>
  <c r="BP31" i="15" s="1"/>
  <c r="E19" i="4"/>
  <c r="E18" i="4" s="1"/>
  <c r="BB39" i="18" s="1"/>
  <c r="BB41" i="18" s="1"/>
  <c r="BB42" i="18" s="1"/>
  <c r="BH36" i="15" l="1"/>
  <c r="BH19" i="15"/>
  <c r="AR36" i="15"/>
  <c r="AR19" i="15" s="1"/>
  <c r="AB31" i="15"/>
  <c r="AZ36" i="15"/>
  <c r="AZ19" i="15" s="1"/>
  <c r="AJ31" i="15"/>
  <c r="CN19" i="15"/>
  <c r="CN49" i="15" s="1"/>
  <c r="CF36" i="15"/>
  <c r="CF19" i="15" s="1"/>
  <c r="CF49" i="15" s="1"/>
  <c r="BP36" i="15"/>
  <c r="BP19" i="15" s="1"/>
  <c r="BP49" i="15" s="1"/>
  <c r="CV36" i="15"/>
  <c r="CV19" i="15" s="1"/>
  <c r="CV49" i="15" s="1"/>
  <c r="BH49" i="15" l="1"/>
  <c r="AB36" i="15"/>
  <c r="AR49" i="15"/>
  <c r="AB19" i="15"/>
  <c r="AB49" i="15" s="1"/>
  <c r="AZ49" i="15"/>
  <c r="AJ19" i="15"/>
  <c r="AJ49" i="15" s="1"/>
  <c r="AJ36" i="15"/>
</calcChain>
</file>

<file path=xl/sharedStrings.xml><?xml version="1.0" encoding="utf-8"?>
<sst xmlns="http://schemas.openxmlformats.org/spreadsheetml/2006/main" count="4791" uniqueCount="429">
  <si>
    <t>План</t>
  </si>
  <si>
    <t>Факт</t>
  </si>
  <si>
    <t>%</t>
  </si>
  <si>
    <t>Причины отклонений</t>
  </si>
  <si>
    <t>Номер группы инвести-ционных проектов</t>
  </si>
  <si>
    <t>Наименование инвестиционного проекта (группы инвестиционных проектов)</t>
  </si>
  <si>
    <t>Всего</t>
  </si>
  <si>
    <t>I квартал</t>
  </si>
  <si>
    <t>II квартал</t>
  </si>
  <si>
    <t>III квартал</t>
  </si>
  <si>
    <t>IV квартал</t>
  </si>
  <si>
    <t>млн. рублей
(с НДС)</t>
  </si>
  <si>
    <t>Приложение № 13</t>
  </si>
  <si>
    <t>Всего, в том числе:</t>
  </si>
  <si>
    <t>проектно-изыскательские работы</t>
  </si>
  <si>
    <t>строительные работы, реконструкция, монтаж оборудования</t>
  </si>
  <si>
    <t>оборудование и материалы</t>
  </si>
  <si>
    <t>прочие затраты</t>
  </si>
  <si>
    <t>1.2.1.2</t>
  </si>
  <si>
    <t>ИТОГО по инвестиционной программе</t>
  </si>
  <si>
    <t>0.1</t>
  </si>
  <si>
    <t>Технологическое присоединение, всего</t>
  </si>
  <si>
    <t>0.2</t>
  </si>
  <si>
    <t>Реконструкция, модернизация, техническое перевооружение, всего</t>
  </si>
  <si>
    <t>0.3</t>
  </si>
  <si>
    <t>Инвестиционные проекты, реализация которых обуславливается схемами и программами перспективного развития электроэнергетики, всего</t>
  </si>
  <si>
    <t>0.4</t>
  </si>
  <si>
    <t>Прочее новое строительство объектов электросетевого хозяйства, всего</t>
  </si>
  <si>
    <t>0.5</t>
  </si>
  <si>
    <t>Покупка земельных участков для целей реализации инвестиционных проектов, всего</t>
  </si>
  <si>
    <t>0.6</t>
  </si>
  <si>
    <t>Прочие инвестиционные проекты, всего</t>
  </si>
  <si>
    <t>1.1.</t>
  </si>
  <si>
    <t>Технологическое присоединение, всего, в том числе:</t>
  </si>
  <si>
    <t>1.1.1.</t>
  </si>
  <si>
    <t>Технологическое присоединение энергопринимающих устройств потребителей, всего, в том числе:</t>
  </si>
  <si>
    <t>1.1.1.1</t>
  </si>
  <si>
    <t>Технологическое присоединение энергопринимающих устройств потребителей максимальной мощностью до 15 кВт включительно, всего</t>
  </si>
  <si>
    <t>1.1.1.2</t>
  </si>
  <si>
    <t>Технологическое присоединение энергопринимающих устройств потребителей максимальной мощностью до 150 кВт включительно, всего</t>
  </si>
  <si>
    <t>1.1.1.3</t>
  </si>
  <si>
    <t>Технологическое присоединение энергопринимающих устройств потребителей свыше 150 кВт, всего, в том числе:</t>
  </si>
  <si>
    <t>1.1.2.</t>
  </si>
  <si>
    <t>Технологическое присоединение объектов электросетевого хозяйства, всего, в том числе:</t>
  </si>
  <si>
    <t>1.1.2.1</t>
  </si>
  <si>
    <t>Технологическое присоединение объектов электросетевого хозяйства, принадлежащих иным сетевым организациям и иным лицам, всего, в том числе:</t>
  </si>
  <si>
    <t>1.1.2.2</t>
  </si>
  <si>
    <t>Технологическое присоединение к электрическим сетям иных сетевых организаций, всего, в том числе:</t>
  </si>
  <si>
    <t>1.1.3.</t>
  </si>
  <si>
    <t>Технологическое присоединение объектов по производству электрической энергии, всего, в том числе:</t>
  </si>
  <si>
    <t>1.1.3.1</t>
  </si>
  <si>
    <t>Наименование объекта по производству электрической энергии, всего, в том числе:</t>
  </si>
  <si>
    <t>Строительство новых объектов электросетевого хозяйства (за исключением усиления существующей электрической сети) в целях осуществления технологического присоединения объекта по производству электрической энергии, всего, в том числе:</t>
  </si>
  <si>
    <t>Строительство новых объектов электросетевого хозяйства для усиления электрической сети в целях осуществления технологического присоединения объекта по производству электрической энергии, всего, в том числе:</t>
  </si>
  <si>
    <t>Реконструкция существующих объектов электросетевого хозяйства для усиления электрической сети в целях осуществления технологического присоединения объекта по производству электрической энергии всего, в том числе:</t>
  </si>
  <si>
    <t>1.1.3.2</t>
  </si>
  <si>
    <t>Реконструкция существующих объектов электросетевого хозяйства для усиления электрической сети в целях осуществления технологического присоединения объекта по производству электрической энергии, всего, в том числе:</t>
  </si>
  <si>
    <t>1.1.4.</t>
  </si>
  <si>
    <t>Усиление электрической сети в целях осуществления технологического присоединения энергопринимающих устройств потребителей и (или) объектов электросетевого хозяйства, всего, в том числе:</t>
  </si>
  <si>
    <t>1.1.4.1</t>
  </si>
  <si>
    <t>Строительство новых объектов электросетевого хозяйства для усиления электрической сети в целях осуществления технологического присоединения, всего, в том числе:</t>
  </si>
  <si>
    <t>1.1.4.2</t>
  </si>
  <si>
    <t>Реконструкция существующих объектов электросетевого хозяйства для усиления электрической сети в целях осуществления технологического присоединения, всего, в том числе:</t>
  </si>
  <si>
    <t>1.2.</t>
  </si>
  <si>
    <t>Реконструкция, модернизация, техническое перевооружение, всего, в том числе:</t>
  </si>
  <si>
    <t>1.2.1.</t>
  </si>
  <si>
    <t>Реконструкция, модернизация, техническое перевооружение трансформаторных и иных подстанций, распределительных пунктов, всего, в том числе:</t>
  </si>
  <si>
    <t>1.2.1.1</t>
  </si>
  <si>
    <t>Реконструкция трансформаторных и иных подстанций, всего, в том числе:</t>
  </si>
  <si>
    <t>Модернизация, техническое перевооружение трансформаторных и иных подстанций, распределительных пунктов, всего, в том числе:</t>
  </si>
  <si>
    <t>1.2.2.</t>
  </si>
  <si>
    <t>Реконструкция, модернизация, техническое перевооружение линий электропередачи, всего, в том числе:</t>
  </si>
  <si>
    <t>1.2.2.1</t>
  </si>
  <si>
    <t>Реконструкция линий электропередачи, всего, в том числе:</t>
  </si>
  <si>
    <t>1.2.2.2</t>
  </si>
  <si>
    <t>Модернизация, техническое перевооружение линий электропередачи, всего, в том числе:</t>
  </si>
  <si>
    <t>1.2.3.</t>
  </si>
  <si>
    <t>Развитие и модернизация учета электрической энергии (мощности), всего, в том числе:</t>
  </si>
  <si>
    <t>1.2.3.1</t>
  </si>
  <si>
    <t>"Установка приборов учета, класс напряжения 0,22 (0,4) кВ, всего, в том числе:"</t>
  </si>
  <si>
    <t>1.2.3.2</t>
  </si>
  <si>
    <t>"Установка приборов учета, класс напряжения 6 (10) кВ, всего, в том числе:"</t>
  </si>
  <si>
    <t>1.2.3.3</t>
  </si>
  <si>
    <t>"Установка приборов учета, класс напряжения 35 кВ, всего, в том числе:"</t>
  </si>
  <si>
    <t>1.2.3.4</t>
  </si>
  <si>
    <t>"Установка приборов учета, класс напряжения 110 кВ и выше, всего, в том числе:"</t>
  </si>
  <si>
    <t>1.2.3.5</t>
  </si>
  <si>
    <t>"Включение приборов учета в систему сбора и передачи данных, класс напряжения 0,22 (0,4) кВ, всего, в том числе:"</t>
  </si>
  <si>
    <t>1.2.3.6</t>
  </si>
  <si>
    <t>"Включение приборов учета в систему сбора и передачи данных, класс напряжения 6 (10) кВ, всего, в том числе:"</t>
  </si>
  <si>
    <t>1.2.3.7</t>
  </si>
  <si>
    <t>"Включение приборов учета в систему сбора и передачи данных, класс напряжения 35 кВ, всего, в том числе:"</t>
  </si>
  <si>
    <t>1.2.3.8</t>
  </si>
  <si>
    <t>"Включение приборов учета в систему сбора и передачи данных, класс напряжения 110 кВ и выше, всего, в том числе:"</t>
  </si>
  <si>
    <t>1.2.4.</t>
  </si>
  <si>
    <t>Реконструкция, модернизация, техническое перевооружение прочих объектов основных средств, всего, в том числе:</t>
  </si>
  <si>
    <t>1.2.4.1</t>
  </si>
  <si>
    <t>Реконструкция прочих объектов основных средств, всего, в том числе:</t>
  </si>
  <si>
    <t>1.2.4.2</t>
  </si>
  <si>
    <t>Модернизация, техническое перевооружение прочих объектов основных средств, всего, в том числе:</t>
  </si>
  <si>
    <t>1.3.</t>
  </si>
  <si>
    <t>Инвестиционные проекты, реализация которых обуславливается схемами и программами перспективного развития электроэнергетики, всего, в том числе:</t>
  </si>
  <si>
    <t>1.3.1.</t>
  </si>
  <si>
    <t>Инвестиционные проекты, предусмотренные схемой и программой развития Единой энергетической системы России, всего, в том числе:</t>
  </si>
  <si>
    <t>1.3.2.</t>
  </si>
  <si>
    <t>Инвестиционные проекты, предусмотренные схемой и программой развития субъекта Российской Федерации, всего, в том числе:</t>
  </si>
  <si>
    <t>1.4.</t>
  </si>
  <si>
    <t>Прочее новое строительство объектов электросетевого хозяйства, всего, в том числе:</t>
  </si>
  <si>
    <t>1.5.</t>
  </si>
  <si>
    <t>Покупка земельных участков для целей реализации инвестиционных проектов, всего, в том числе:</t>
  </si>
  <si>
    <t>1.6.</t>
  </si>
  <si>
    <t>Прочие инвестиционные проекты, всего, в том числе:</t>
  </si>
  <si>
    <t>Приложение № 7.1</t>
  </si>
  <si>
    <t>к приказу Минэнерго России
от 24 марта 2010 г. № 114</t>
  </si>
  <si>
    <t>Утверждаю</t>
  </si>
  <si>
    <t>генеральный директор АО "БЭС"</t>
  </si>
  <si>
    <t>В.С. Тебиев</t>
  </si>
  <si>
    <t>М.П.</t>
  </si>
  <si>
    <t>Остаток стоимости на начало года
(с НДС)</t>
  </si>
  <si>
    <t xml:space="preserve">Отклонение </t>
  </si>
  <si>
    <t>в том числе за счет</t>
  </si>
  <si>
    <t>уточнения стоимости по результатам утвержденной ПСД</t>
  </si>
  <si>
    <t>уточнения стоимости по результатам закупочных процедур</t>
  </si>
  <si>
    <t>Осталось профинансировать по результатам отчетного периода</t>
  </si>
  <si>
    <t>Освоено (закрыто актами выполненных работ) млн. рублей</t>
  </si>
  <si>
    <t>Введено (оформлено актами ввода в эксплуатацию) млн. рублей</t>
  </si>
  <si>
    <t>За отчетный квартал</t>
  </si>
  <si>
    <t>Приложение № 8</t>
  </si>
  <si>
    <t>к приказу Минэнерго России</t>
  </si>
  <si>
    <t>от 24 марта 2010 г. № 114</t>
  </si>
  <si>
    <t>Отчет об источниках финансирования</t>
  </si>
  <si>
    <t>инвестиционных программ, млн. рублей</t>
  </si>
  <si>
    <t>(представляется</t>
  </si>
  <si>
    <t>ежеквартально)</t>
  </si>
  <si>
    <t>«</t>
  </si>
  <si>
    <t>»</t>
  </si>
  <si>
    <t>20</t>
  </si>
  <si>
    <t>года</t>
  </si>
  <si>
    <t>М. П.</t>
  </si>
  <si>
    <t>№№</t>
  </si>
  <si>
    <t>Источник финансирования</t>
  </si>
  <si>
    <t>Объем</t>
  </si>
  <si>
    <t>финансирования</t>
  </si>
  <si>
    <t>всего</t>
  </si>
  <si>
    <t>1 кв.</t>
  </si>
  <si>
    <t>2 кв.</t>
  </si>
  <si>
    <t>3 кв.</t>
  </si>
  <si>
    <t>4 кв.</t>
  </si>
  <si>
    <t>план*</t>
  </si>
  <si>
    <t>факт**</t>
  </si>
  <si>
    <t>план</t>
  </si>
  <si>
    <t>факт</t>
  </si>
  <si>
    <t>1</t>
  </si>
  <si>
    <t>Собственные средства</t>
  </si>
  <si>
    <t>Прибыль, направляемая на инвестиции:</t>
  </si>
  <si>
    <t xml:space="preserve">в т. ч. инвестиционная составляющая </t>
  </si>
  <si>
    <t>в тарифе</t>
  </si>
  <si>
    <t>в т. ч. прибыль со свободного сектора</t>
  </si>
  <si>
    <t>в т. ч. от технологического присоедине-</t>
  </si>
  <si>
    <t>ния (для электросетевых компаний)</t>
  </si>
  <si>
    <t>1.1.3.1.</t>
  </si>
  <si>
    <t>ния генерации</t>
  </si>
  <si>
    <t>1.1.3.2.</t>
  </si>
  <si>
    <t>ния потребителей</t>
  </si>
  <si>
    <t>Прочая прибыль</t>
  </si>
  <si>
    <t>Амортизация</t>
  </si>
  <si>
    <t>Амортизация, учтенная в тарифе</t>
  </si>
  <si>
    <t>Прочая амортизация</t>
  </si>
  <si>
    <t xml:space="preserve">Недоиспользованная амортизация </t>
  </si>
  <si>
    <t>прошлых лет</t>
  </si>
  <si>
    <t>Возврат НДС</t>
  </si>
  <si>
    <t>Прочие собственные средства</t>
  </si>
  <si>
    <t>1.4.1.</t>
  </si>
  <si>
    <t>в т.ч. средства допэмиссии</t>
  </si>
  <si>
    <t xml:space="preserve">Остаток собственных средств </t>
  </si>
  <si>
    <t>на начало года</t>
  </si>
  <si>
    <t>2.</t>
  </si>
  <si>
    <t>Привлеченные средства, в т. ч.:</t>
  </si>
  <si>
    <t>2.1.</t>
  </si>
  <si>
    <t>Кредиты</t>
  </si>
  <si>
    <t>2.2.</t>
  </si>
  <si>
    <t>Облигационные займы</t>
  </si>
  <si>
    <t>2.3.</t>
  </si>
  <si>
    <t>Займы организаций</t>
  </si>
  <si>
    <t>2.4.</t>
  </si>
  <si>
    <t>Бюджетное финансирование</t>
  </si>
  <si>
    <t>2.5.</t>
  </si>
  <si>
    <t>Средства внешних инвесторов</t>
  </si>
  <si>
    <t>2.6.</t>
  </si>
  <si>
    <t>Использование лизинга</t>
  </si>
  <si>
    <t>2.7.</t>
  </si>
  <si>
    <t>Прочие привлеченные средства</t>
  </si>
  <si>
    <t>ВСЕГО источников финансирования</t>
  </si>
  <si>
    <t>для ОГК/ТГК, в том числе</t>
  </si>
  <si>
    <t>ДПМ</t>
  </si>
  <si>
    <t>вне ДПМ</t>
  </si>
  <si>
    <t>* План в соответствии с утвержденной инвестиционной программой.</t>
  </si>
  <si>
    <t>** Накопленным итогом за год.</t>
  </si>
  <si>
    <t>Генеральный директор АО "БЭС"</t>
  </si>
  <si>
    <t>Плановый объем финансирования, млн. руб.</t>
  </si>
  <si>
    <t>Фактически профинансировано, млн. руб.</t>
  </si>
  <si>
    <t>Отклонение фактической стоимости работ от плановой стоимости, млн. руб.</t>
  </si>
  <si>
    <t>Фактически освоено (закрыто актами выполненных работ), млн. руб.</t>
  </si>
  <si>
    <t xml:space="preserve">Наименование объекта </t>
  </si>
  <si>
    <t>Линии электропередачи</t>
  </si>
  <si>
    <t>Подстанции</t>
  </si>
  <si>
    <t>Генерирующие объекты</t>
  </si>
  <si>
    <t>Технические характеристики созданных объектов</t>
  </si>
  <si>
    <t>Нормативный срок службы</t>
  </si>
  <si>
    <t>Год ввода в эксплуатацию</t>
  </si>
  <si>
    <t>Мощность, МВт</t>
  </si>
  <si>
    <t>Тепловая энергия Гкал/час</t>
  </si>
  <si>
    <t>Тип опор</t>
  </si>
  <si>
    <t>Марка кабеля</t>
  </si>
  <si>
    <t>Протяженность, км</t>
  </si>
  <si>
    <t>Иные объекты, шт.</t>
  </si>
  <si>
    <t>Приложение № 7.2</t>
  </si>
  <si>
    <t xml:space="preserve">Технические характеристики </t>
  </si>
  <si>
    <t>Сроки реализации проекта</t>
  </si>
  <si>
    <t>Наличие исходно-разрешительной документации</t>
  </si>
  <si>
    <t>Год начала строительства</t>
  </si>
  <si>
    <t>Длина, км</t>
  </si>
  <si>
    <t>Количество ячеек КСО, шт.</t>
  </si>
  <si>
    <t>Единицы техники, шт.</t>
  </si>
  <si>
    <t>Мощность, МВТ, МВА</t>
  </si>
  <si>
    <t>Выработка, млн.кВт/час</t>
  </si>
  <si>
    <t>Утвержденная проектно-сметная документация (+;-)</t>
  </si>
  <si>
    <t>Заключение Главгосэкспертизы России (+;-)</t>
  </si>
  <si>
    <t>Оформленный в соответствии с законодательством землеотвод (+;-)</t>
  </si>
  <si>
    <t>Рзрешение на строительство(+;-)</t>
  </si>
  <si>
    <t>Ввод мощностей</t>
  </si>
  <si>
    <t>Вывод мощностей</t>
  </si>
  <si>
    <t>МВт, Гкал/час, км, МВА, шт.</t>
  </si>
  <si>
    <t>от 24 марта 2010 №114</t>
  </si>
  <si>
    <t>Приложение № 12
к Приказу Минэнерго России
от 24.03.2010 № 114</t>
  </si>
  <si>
    <t>Форма представления показателей финансовой отчетности
(представляется ежеквартально)</t>
  </si>
  <si>
    <t>Финансовые показатели за отчетный период [</t>
  </si>
  <si>
    <t>]</t>
  </si>
  <si>
    <t>(подпись)</t>
  </si>
  <si>
    <t>"</t>
  </si>
  <si>
    <t xml:space="preserve">тыс. руб. </t>
  </si>
  <si>
    <t>Наименование показателя</t>
  </si>
  <si>
    <t>место учета</t>
  </si>
  <si>
    <t>Выручка</t>
  </si>
  <si>
    <t>Чистая прибыль</t>
  </si>
  <si>
    <t>Направления распределения чистой прибыли:</t>
  </si>
  <si>
    <t>дивиденды</t>
  </si>
  <si>
    <t>другое (расшифровать)</t>
  </si>
  <si>
    <t>EBITDA</t>
  </si>
  <si>
    <t>Дебиторская задолженность, в т.ч.:</t>
  </si>
  <si>
    <t>покупатели и заказчики</t>
  </si>
  <si>
    <t>авансы выданные</t>
  </si>
  <si>
    <t>Собственный капитал</t>
  </si>
  <si>
    <t>* Заемный капитал (долгосрочные обязательства),
в т.ч.:</t>
  </si>
  <si>
    <t>кредиты</t>
  </si>
  <si>
    <t>облигационные займы</t>
  </si>
  <si>
    <t>займы организаций</t>
  </si>
  <si>
    <t>прочее</t>
  </si>
  <si>
    <t>Краткосрочные обязательства, в т.ч.:</t>
  </si>
  <si>
    <t>кредиты и займы*</t>
  </si>
  <si>
    <t>кредиторская задолженность, в т.ч.:</t>
  </si>
  <si>
    <t>по строительству</t>
  </si>
  <si>
    <t>по ремонтам</t>
  </si>
  <si>
    <t>по поставкам топлива</t>
  </si>
  <si>
    <t>Сумма процентов, выплаченных по кредитам и займам</t>
  </si>
  <si>
    <t>Всего потребность в финансировании инвестиционной программы</t>
  </si>
  <si>
    <t>Профинансировано на отчетную дату</t>
  </si>
  <si>
    <t>Обеспеченность источниками финансирования</t>
  </si>
  <si>
    <t>Дефицит финансирования</t>
  </si>
  <si>
    <t>Оценка кредитного потенциала</t>
  </si>
  <si>
    <t>Собственная оценка кредитного потенциала:</t>
  </si>
  <si>
    <t>на 2010 г.</t>
  </si>
  <si>
    <t>на период 2010 - 2012 гг.</t>
  </si>
  <si>
    <t>Пояснения по расчету кредитного потенциала</t>
  </si>
  <si>
    <t>"____"______________202      года</t>
  </si>
  <si>
    <t>Реконструкция распределительной подстанции РП-1215, с заменой (13 шт.) и увеличением кол-ва ячеек на 3шт. (до 16 шт.), Богородский г.о., г.Ногинск, ул.Трудовая</t>
  </si>
  <si>
    <t xml:space="preserve">Реконструкция распределительной подстанции РП-918, с заменой (8 шт.) и увеличением кол-ва ячеек на 2 шт. (до 10 шт.), Богородский г.о., г.Старая Купавна, ул.Дорожная </t>
  </si>
  <si>
    <t>Реконструкция распределительной подстанции РП-131, с заменой (15 шт.) и увеличением кол-ва ячеек на 1 шт. (до 16 шт.), Богородский г.о., пос.Обухово, ул.Комбинат</t>
  </si>
  <si>
    <t>Реконструкция распределительной подстанции РП-106, с заменой (6 шт.) и увеличением кол-ва ячеек на 2 шт. (до 8 шт.), Богородский г.о., г.Ногинск, ул.2-й Речной пр-зд</t>
  </si>
  <si>
    <t xml:space="preserve">Реконструкция распределительной подстанции РП-9, с заменой (12 шт.) и увеличением кол-ва ячеек на 4 шт. (до 16 шт.), Богородский г.о., г.Ногинск, ул.Рабочая </t>
  </si>
  <si>
    <t>Реконструкция распределительной подстанции РП-92, с заменой (15 шт.) и увеличением кол-ва ячеек на 3 шт. (до 18  шт.), Богородский г.о., г.Ногинск, ул.Совнархозная</t>
  </si>
  <si>
    <t xml:space="preserve">Реконструкция распределительной подстанции РП-405, с заменой (11 шт.) и увеличением кол-ва ячеек на 5 шт. (до 16 шт.), Богоросдкий г.о., пос.им.Воровского </t>
  </si>
  <si>
    <t>Реконструкция оборудования РУ 6кВ РТП-86, с заменой (5 шт.) и увеличением кол-ва ячеек на 3 шт. (до 8 шт.), Богоросдкий г.о., г.Ногинск, ул.Жарова</t>
  </si>
  <si>
    <t>Реконструкция распределительной подстанции РП-50, с заменой (10 шт.) и увеличением кол-ва ячеек на 6 шт. (до 16 шт.), Богоросдкий г.о., г.Ногинск, ул.Климова</t>
  </si>
  <si>
    <t>Реконструкция трансформаторной подстанции ТП-932, с увеличением трансформаторной мощности с 2х630 до 2х1000 кВА, Богородский г.о., г.Старая Купавна ул.Дорожная</t>
  </si>
  <si>
    <t>Реконструкция трансформаторной подстанции ТП-84 с увеличением трансформаторной мощности с 2х400 на 2х630 кВА, Богородский г.о., г.Ногинск, Электростальское ш.</t>
  </si>
  <si>
    <t>Реконструкция трансформаторной подстанции ТП-195 с увеличением трансформаторной мощности с 2х250 на 2х630 кВА, Богородский г.о., г.Ногинск, ул.III Интернационала</t>
  </si>
  <si>
    <t>Реконструкция трансформаторной подстанции ТП-728 с увеличением трансформаторной мощности с 2х400 на 2х630 кВА, Богородский г.о., г.Ногинск, ул.Ильича</t>
  </si>
  <si>
    <t>Реконструкция трансформаторной подстанции ТП-240 с увеличением трансформаторной мощности с 2х400 на 2х630 кВА, Богородский г.о., п.Обухово</t>
  </si>
  <si>
    <t>Реконструкция трансформаторной подстанции ТП-181 с увеличением трансформаторной мощности с 2х400 на 2х630 кВА, Богородский г.о., г.Электроугли, ул.Полевая</t>
  </si>
  <si>
    <t>Реконструкция трансформаторной подстанции ТП-187 с увеличением трансформаторной мощности с 2х250 на 2х630 кВА, Богородский г.о., г.Электроугли, ул.Парковая</t>
  </si>
  <si>
    <t>Реконструкция трансформаторной подстанции ТП-87 с увеличением трансформаторной мощности с 2х250 на 2х630 кВА, Богородский г.о., г.Ногинск, ул.Ново-Владимирская</t>
  </si>
  <si>
    <t>Реконструкция трансформаторной подстанции ТП-518 с увеличением трансформаторной мощности с 2х400 на 2х630 кВА, Богородский г.о., г.Ногинск, Электростальское ш.</t>
  </si>
  <si>
    <t>Реконструкция трансформаторной подстанции ТП-15 с увеличением трансформаторной мощности с 2х180 на 2х630 кВА, Богородский г.о., г.Ногинск, ул.Трудовая</t>
  </si>
  <si>
    <t>Реконструкция трансформаторной подстанции ТП-528 с увеличением трансформаторной мощности с 250 на 630 кВА, Богородский г.о., г.Ногинск, ул.Затишье</t>
  </si>
  <si>
    <t>Реконструкция трансформаторной подстанции ТП-803 с увеличением трансформаторной мощности с 250 на 630 кВА, г.о.Электросталь, пос.Новые Дома</t>
  </si>
  <si>
    <t>Реконструкция трансформаторной подстанции ТП-804 с увеличением трансформаторной мощности с 400 на 630 кВА, г.о.Электросталь, пос.Новые Дома</t>
  </si>
  <si>
    <t>Реконструкция трансформаторной подстанции ТП-142 с увеличением трансформаторной мощности с 180 на 630 кВА, Богородский г.о., г.Электроугли, ул.Вокзальная</t>
  </si>
  <si>
    <t>Реконструкция трансформаторной подстанции ТП-540 с увеличением трансформаторной мощности с 400 на 630 кВА, Богородский г.о., д.Пешково, ул.Гречишкина</t>
  </si>
  <si>
    <t>Реконструкция трансформаторной подстанции ТП-88 с увеличением трансформаторной мощности с 320 на 630 кВА, Богородский г.о., г.Электроугли, ул.Малое Васильево</t>
  </si>
  <si>
    <t>Реконструкция трансформаторной подстанции ТП-116 с увеличением трансформаторной мощности с 180 на 630 кВА, Богородский г.о., г.Электроугли, ул.Большое Васильево</t>
  </si>
  <si>
    <t>Реконструкция трансформаторной подстанции ТП-559 с увеличением трансформаторной мощности с 400 на 630 кВА, Богородский г.о., г.Электроугли, ул.Дубнинская</t>
  </si>
  <si>
    <t>Реконструкция трансформаторной подстанции ТП-148 с увеличением трансформаторной мощности с 400 на 630 кВА, Богородский г.о., д.Вишняково</t>
  </si>
  <si>
    <t>Реконструкция трансформаторной подстанции ТП-462 с увеличением трансформаторной мощности с 250 на 630 кВА, Богородский г.о., д.Булгаково</t>
  </si>
  <si>
    <t>Реконструкция трансформаторной подстанции ТП-412 с увеличением трансформаторной мощности с 160 на 630 кВА, Богородский г.о., пос.им.Воровского</t>
  </si>
  <si>
    <t>Реконструкция трансформаторной подстанции ТП-973 с увеличением трансформаторной мощности с 160 на 630 кВА, Богородский г.о., д.Шульгино</t>
  </si>
  <si>
    <t>Реконструкция трансформаторной подстанции ТП-654 с увеличением трансформаторной мощности с 180 на 630 кВА, Богородский г.о., г.Ногинск</t>
  </si>
  <si>
    <t>Реконструкция трансформаторной подстанции ТП-720 с увеличением трансформаторной мощности с 400 на 630 кВА, Богородский г.о., г.Ногинск</t>
  </si>
  <si>
    <t>Реконструкция трансформаторной подстанции ТП-743 с увеличением трансформаторной мощности с 160 на 630 кВА, Богородский г.о., г.Ногинск</t>
  </si>
  <si>
    <t>Реконструкция КРУН-Прогресс с заменой (3 шт.) и увеличением кол-ва ячеек на 1 шт. (до 4 шт.), Богородский г.о., г.Старая Купавна, ул.Советская</t>
  </si>
  <si>
    <t>Реконструкция КРУН-378 с заменой (1 шт.) и увеличением кол-ва ячеек на 1 шт. (до 2 шт.), Богородский г.о., пос.им.Воровского СНТ "Первомаец"</t>
  </si>
  <si>
    <t>Реконструкция КРУН-341 с заменой (1 шт.) и увеличением кол-ва ячеек на 1шт. (до 2 шт.), Богородский г.о., пос.им.Воровского, ул.Нижняя</t>
  </si>
  <si>
    <t>Реконструкция кабельной линии КЛ 6кВ ТП-925 - ТП-966, Богородский г.о., г.Старая Купавна (2 км)</t>
  </si>
  <si>
    <t>Реконструкция кабельной линии КЛ 6кВ ТП-927 - ТП-966, Богородский г.о., г.Старая Купавна (1,7 км)</t>
  </si>
  <si>
    <t>Реконструкция кабельной линии КЛ 6кВ ЦРП-А - ТП-917, Богородский г.о., г.Старая Купавна (1,2 км)</t>
  </si>
  <si>
    <t>Реконструкция кабельной линии КЛ 6кВ ТП-803 - ТП-804, г.о.Электросталь, пос.Новые Дома (0,4 км)</t>
  </si>
  <si>
    <t>Реконструкция кабельной линии КЛ 6кВ ТП-910 - ТП-917, Богородский г.о.,г.Старая Купавна (0,9 км)</t>
  </si>
  <si>
    <t>Реконструкция кабельной линии КЛ 6кВ ТП-966 - ТП-967, Богородский г.о.,г.Старая Купавна (0,35 км)</t>
  </si>
  <si>
    <t>Реконструкция кабельной линии КЛ 6кВ ТП-540 - ТП-646, Богородский г.о., г.Ногинск, д.Пешково (1,35 км)</t>
  </si>
  <si>
    <t>Реконструкция кабельной линии КЛ 6кВ ТП-518 - ТП-654, Богородский г.о., г.Ногинск  (0,79 км)</t>
  </si>
  <si>
    <t>Реконструкция кабельной линии КЛ 6кВ ТП-720 - ТП-743, Богородский г.о., г.Ногинск  (0,85 км)</t>
  </si>
  <si>
    <t>Реконструкция кабельной линии КЛ 6кВ ТП-928 - ТП-929, Богородский г.о., г.Старая Купавна (1,31 км)</t>
  </si>
  <si>
    <t>Реконструкция кабельной линии КЛ 6кВ ТП-46 - ТП-514, Богородский г.о., г.Ногинск (0,69 км)</t>
  </si>
  <si>
    <t>Реконструкция кабельной линии КЛ 6кВ РП-561 - ТП-889, Богородский г.о., г.Ногинск (п.Красный Электрик - п.Бензоколонка) (5,2 км)</t>
  </si>
  <si>
    <t>Реконструкция кабельной линии КЛ 6кВ КРУН-21 - РП-267 с установкой КРУН (РП), Богородский г.о., п.Обухово (5,5 км)</t>
  </si>
  <si>
    <t>Реконструкция кабельной линии КЛ 6кВ ТП-183 - ТП-737 с установкой КРУН в направлении к ТП-731, Богородский г.о., г.Ногинск (1,6 км)</t>
  </si>
  <si>
    <t>Реконструкция кабельной линии КЛ 6кВ РП-286 - опора ВЛ в направлении КРУН-263 с установкой КРУН, Богородский г.о., г.Электроугли (1,01 км)</t>
  </si>
  <si>
    <t>Реконструкция кабельной линии КЛ 10кВ ТП-314 - ТП-1410, Богородский г.о., пос.им.Воровского (1,9 км)</t>
  </si>
  <si>
    <t>Реконструкция кабельной линии КЛ 10кВ ТП-427 - ТП-460 с установкой КРУН в направлении к ТП-435, Богородский г.о., пос.им.Воровского (3,6 км)</t>
  </si>
  <si>
    <t>Реконструкция воздушной линии ВЛ 6кВ фидер 18/ПС-414 с установкой КРУН, Богородский г.о., д.Белая-пос.им.Воровского (4,25 км)</t>
  </si>
  <si>
    <t>Реконструкция кабельно-воздушной линии КВЛ 6кВ фидер 7/ПС-100, Богородский г.о., д.Вишняково (1,09 км)</t>
  </si>
  <si>
    <t>Реконструкция воздушной линии ВЛ 10кВ ТП-415 - ТП-697, Богородский г.о., пос.им.Воровского (4 км)</t>
  </si>
  <si>
    <t>Реконструкция воздушной линии ВЛ 10кВ ТП-490 - ТП-476, Богородский г.о., пос.им.Воровского (3,67 км)</t>
  </si>
  <si>
    <t>Реконструкция воздушной линии ВЛ 10кВ ТП-327 - ТП-435, Богородский г.о., пос.им.Воровского (1 км)</t>
  </si>
  <si>
    <t>Реконструкция кабельной линии КЛ 6кВ РТП-920 - ТП-925, Богородский г.о., г.Старая Купавна (1,24 км)</t>
  </si>
  <si>
    <t>Реконструкция кабельной линии КЛ 6кВ КРУН-635 - ТП-528, Богородский г.о., г.Ногинск (1,2 км)</t>
  </si>
  <si>
    <t>Реконструкция воздушной линии ВЛ-6кВ (0,95км) в кабельную линию КЛ 6кВ ТП-269 - ТП-540, Богородский г.о., г.Ногинск, д.Пешково (1,1 км)</t>
  </si>
  <si>
    <t>Реконструкция 2х кабельных линий КЛ 6кВ РП-1200 - РП-240, Богородский г.о., пос.Обухово (0,5 км)</t>
  </si>
  <si>
    <t>Реконструкция 2х кабельных линий КЛ 6кВ РТП-920 - ТП-964, Богородский г.о., г.Старая Купавна (0,4 км)</t>
  </si>
  <si>
    <t>Московская обл., Богородский г.о., г.о.Электросталь</t>
  </si>
  <si>
    <t>O_16_РП-1215</t>
  </si>
  <si>
    <t>O_17_РП-918</t>
  </si>
  <si>
    <t>O_18_РП-131</t>
  </si>
  <si>
    <t>O_19_РП-106</t>
  </si>
  <si>
    <t>O_20_РП-9</t>
  </si>
  <si>
    <t>O_21_РП-92</t>
  </si>
  <si>
    <t>O_22_РП-405</t>
  </si>
  <si>
    <t>O_23_РУ РТП-86</t>
  </si>
  <si>
    <t>O_24_РП-50</t>
  </si>
  <si>
    <t>O_25_ТП-932</t>
  </si>
  <si>
    <t>O_26_ТП-84</t>
  </si>
  <si>
    <t>O_27_ТП-195</t>
  </si>
  <si>
    <t>O_28_ТП-728</t>
  </si>
  <si>
    <t>O_29_ТП-240</t>
  </si>
  <si>
    <t>O_30_ТП-181</t>
  </si>
  <si>
    <t>O_31_ТП-187</t>
  </si>
  <si>
    <t>O_32_ТП-87</t>
  </si>
  <si>
    <t>O_33_ТП-518</t>
  </si>
  <si>
    <t>O_34_ТП-15</t>
  </si>
  <si>
    <t>O_35_КТП-528</t>
  </si>
  <si>
    <t>O_36_КТП-803</t>
  </si>
  <si>
    <t>O_37_КТП-804</t>
  </si>
  <si>
    <t>O_38_КТП-142</t>
  </si>
  <si>
    <t>O_39_КТП-540</t>
  </si>
  <si>
    <t>O_40_КТП-88</t>
  </si>
  <si>
    <t>O_41_КТП-116</t>
  </si>
  <si>
    <t>O_42_КТП-559</t>
  </si>
  <si>
    <t>O_43_КТП-148</t>
  </si>
  <si>
    <t>O_44_КТП-462</t>
  </si>
  <si>
    <t>O_45_КТП-412</t>
  </si>
  <si>
    <t>O_46_КТП-973</t>
  </si>
  <si>
    <t>O_47_КТП-654</t>
  </si>
  <si>
    <t>O_48_КТП-720</t>
  </si>
  <si>
    <t>O_49_КТП-743</t>
  </si>
  <si>
    <t>O_50_КРУНПрогресс</t>
  </si>
  <si>
    <t>O_51_КРУН378</t>
  </si>
  <si>
    <t>O_52_КРУН341</t>
  </si>
  <si>
    <t>O_53_КЛ-6 ТП925-ТП966</t>
  </si>
  <si>
    <t>O_54_КЛ-6 ТП927-ТП966</t>
  </si>
  <si>
    <t>O_55_КЛ-6 ЦРП-А-ТП917</t>
  </si>
  <si>
    <t>O_56_КЛ-6 ТП803-ТП804</t>
  </si>
  <si>
    <t>O_57_КЛ-6 ТП910-ТП917</t>
  </si>
  <si>
    <t>O_58_КЛ-6 ТП966-ТП967</t>
  </si>
  <si>
    <t>O_59_КЛ-6 ТП540-ТП646</t>
  </si>
  <si>
    <t>O_60_КЛ-6 ТП518-ТП654</t>
  </si>
  <si>
    <t>O_61_КЛ-6 ТП720-ТП743</t>
  </si>
  <si>
    <t>O_62_КЛ-6 ТП928-ТП929</t>
  </si>
  <si>
    <t>O_63_КЛ-6 ТП46-ТП514</t>
  </si>
  <si>
    <t>O_64_КЛ-6 РП561-ТП889</t>
  </si>
  <si>
    <t>O_65_КЛ-6 КРУН21-РП267</t>
  </si>
  <si>
    <t>O_66_КЛ-6 ТП183-ТП737</t>
  </si>
  <si>
    <t>O_67_КЛ-6 РП286-КРУН263-опора</t>
  </si>
  <si>
    <t>O_68_КЛ-10 ТП314-ТП1410</t>
  </si>
  <si>
    <t>O_69_КЛ-10 ТП427-ТП460</t>
  </si>
  <si>
    <t>O_70_ВЛ-6 фидер18/ПС414</t>
  </si>
  <si>
    <t>O_71_КВЛ-6 фидер7/ПС100</t>
  </si>
  <si>
    <t>O_72_ВЛ-10 ТП415-ТП697</t>
  </si>
  <si>
    <t>O_73_ВЛ-10 ТП490-ТП476</t>
  </si>
  <si>
    <t>O_74_ВЛ-10 ТП327-ТП435</t>
  </si>
  <si>
    <t>O_75_КЛ-6 РТП920-ТП925</t>
  </si>
  <si>
    <t>O_76_КЛ-6 КРУН635-ТП528</t>
  </si>
  <si>
    <t>O_77_КЛ-6 ТП269-ТП540</t>
  </si>
  <si>
    <t>O_78_КЛ-6 РП1200-РП240</t>
  </si>
  <si>
    <t>O_79_КЛ-6 РТП920-ТП964</t>
  </si>
  <si>
    <t>без НДС</t>
  </si>
  <si>
    <t>"____"______________202    года</t>
  </si>
  <si>
    <t>Утверждаю
Генеральный директор       АО "БЭС"                                                         В.С. Тебиев</t>
  </si>
  <si>
    <t>Обьем финансирования 2026 года, млн. рублей (с НДС)</t>
  </si>
  <si>
    <t>нд</t>
  </si>
  <si>
    <t>Реконструкция воздушной линии ВЛ 10кВ ПС-601 (фид.402) - РП-170с, г.о.Электросталь, п.Елизаветино (3 км)</t>
  </si>
  <si>
    <t>P_80_ВЛ-10 ПС601 фид402-РП170с</t>
  </si>
  <si>
    <t>Реконструкция воздушной линии ВЛ 10кВ ПС-601 (фид.302) - РП-170с, г.о.Электросталь, п.Елизаветино (3 км)</t>
  </si>
  <si>
    <t>P_81_ВЛ-10 ПС601 фид302-РП170с</t>
  </si>
  <si>
    <t>26</t>
  </si>
  <si>
    <t>2026 год</t>
  </si>
  <si>
    <t>"____"______________2026 года</t>
  </si>
  <si>
    <t>2026</t>
  </si>
  <si>
    <t>на конец 2025 года/
за 2025 год</t>
  </si>
  <si>
    <t>Оценка обеспеченности инвестиционных программ 2026 г</t>
  </si>
  <si>
    <t xml:space="preserve">на конец отчетного периода/за отчетный период </t>
  </si>
  <si>
    <t>Отчет об исполнении инвестиционной программы АО "БЭС", млн. руб с НДС за II квартал 2026 года</t>
  </si>
  <si>
    <t>Отчет об исполнении основных этапов работ по реализации инвестиционной программы АО "БЭС" в 2 квартале 2026 года</t>
  </si>
  <si>
    <t>Отчет о вводах/выводах объектов инвестиционной программы АО "БЭС" за 2 квартал 2026 года</t>
  </si>
  <si>
    <t>2 квартал</t>
  </si>
  <si>
    <t>Отчет о техническом состоянии объектов инвестиционной программы АО "БЭС" за 2 квартал 2026 года</t>
  </si>
  <si>
    <t>Увеличение общей стоимости проекта связано с повышением ставки НДС с 20% до 22% с 1 января 2026 года (№ 425-ФЗ от 28.11.2025)</t>
  </si>
  <si>
    <t>25 лет</t>
  </si>
  <si>
    <t>+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</si>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</sst>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-* #,##0.00_р_._-;\-* #,##0.00_р_._-;_-* &quot;-&quot;??_р_._-;_-@_-"/>
    <numFmt numFmtId="165" formatCode="#,##0.000"/>
    <numFmt numFmtId="166" formatCode="_-* #,##0.00[$€-1]_-;\-* #,##0.00[$€-1]_-;_-* &quot;-&quot;??[$€-1]_-"/>
    <numFmt numFmtId="167" formatCode="_-* #,##0_р_._-;\-* #,##0_р_._-;_-* &quot;-&quot;_р_._-;_-@_-"/>
    <numFmt numFmtId="168" formatCode="#,##0&quot;р.&quot;"/>
    <numFmt numFmtId="169" formatCode="0.000"/>
    <numFmt numFmtId="170" formatCode="_-* #,##0_р_._-;\-* #,##0_р_._-;_-* &quot;-&quot;??_р_._-;_-@_-"/>
  </numFmts>
  <fonts count="8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7"/>
      <name val="Times New Roman"/>
      <family val="1"/>
      <charset val="204"/>
    </font>
    <font>
      <sz val="6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 Cyr"/>
      <family val="1"/>
      <charset val="204"/>
    </font>
    <font>
      <sz val="10"/>
      <name val="Helv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1"/>
      <color indexed="8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Arial CE"/>
      <charset val="238"/>
    </font>
    <font>
      <b/>
      <sz val="11"/>
      <color indexed="63"/>
      <name val="Calibri"/>
      <family val="2"/>
      <charset val="204"/>
    </font>
    <font>
      <b/>
      <i/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1"/>
      <color indexed="50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45"/>
      <name val="Calibri"/>
      <family val="2"/>
      <charset val="204"/>
    </font>
    <font>
      <b/>
      <sz val="13"/>
      <color indexed="45"/>
      <name val="Calibri"/>
      <family val="2"/>
      <charset val="204"/>
    </font>
    <font>
      <b/>
      <sz val="11"/>
      <color indexed="45"/>
      <name val="Calibri"/>
      <family val="2"/>
      <charset val="204"/>
    </font>
    <font>
      <b/>
      <sz val="18"/>
      <color indexed="45"/>
      <name val="Cambria"/>
      <family val="2"/>
      <charset val="204"/>
    </font>
    <font>
      <sz val="11"/>
      <color indexed="18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theme="1"/>
      <name val="Arial Cyr"/>
      <family val="2"/>
      <charset val="204"/>
    </font>
    <font>
      <i/>
      <sz val="11"/>
      <color indexed="22"/>
      <name val="Calibri"/>
      <family val="2"/>
      <charset val="204"/>
    </font>
    <font>
      <sz val="10"/>
      <name val="Helv"/>
      <charset val="204"/>
    </font>
    <font>
      <sz val="12"/>
      <color indexed="24"/>
      <name val="Arial"/>
      <family val="2"/>
      <charset val="204"/>
    </font>
    <font>
      <sz val="10"/>
      <color indexed="8"/>
      <name val="Calibri"/>
      <family val="2"/>
      <charset val="204"/>
    </font>
    <font>
      <sz val="11"/>
      <color indexed="46"/>
      <name val="Calibri"/>
      <family val="2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u/>
      <sz val="10"/>
      <name val="Times New Roman"/>
      <family val="1"/>
      <charset val="204"/>
    </font>
    <font>
      <u/>
      <sz val="8"/>
      <name val="Times New Roman"/>
      <family val="1"/>
      <charset val="204"/>
    </font>
    <font>
      <u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Arial Cyr"/>
      <charset val="204"/>
    </font>
    <font>
      <i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color rgb="FF7030A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7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0"/>
      <name val="Arial Cyr"/>
      <charset val="204"/>
    </font>
    <font>
      <i/>
      <sz val="10"/>
      <color theme="1"/>
      <name val="Times New Roman"/>
      <family val="1"/>
      <charset val="204"/>
    </font>
  </fonts>
  <fills count="6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60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63"/>
      </patternFill>
    </fill>
    <fill>
      <patternFill patternType="solid">
        <fgColor indexed="23"/>
      </patternFill>
    </fill>
    <fill>
      <patternFill patternType="solid">
        <fgColor indexed="26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62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2"/>
        <bgColor indexed="42"/>
      </patternFill>
    </fill>
    <fill>
      <patternFill patternType="solid">
        <fgColor indexed="57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3"/>
        <bgColor indexed="43"/>
      </patternFill>
    </fill>
    <fill>
      <patternFill patternType="solid">
        <fgColor indexed="43"/>
      </patternFill>
    </fill>
    <fill>
      <patternFill patternType="solid">
        <fgColor rgb="FFFFFFFF"/>
        <bgColor indexed="64"/>
      </patternFill>
    </fill>
    <fill>
      <patternFill patternType="solid">
        <fgColor indexed="38"/>
      </patternFill>
    </fill>
    <fill>
      <patternFill patternType="solid">
        <fgColor indexed="40"/>
      </patternFill>
    </fill>
    <fill>
      <patternFill patternType="solid">
        <fgColor indexed="9"/>
      </patternFill>
    </fill>
    <fill>
      <patternFill patternType="solid">
        <fgColor indexed="61"/>
      </patternFill>
    </fill>
    <fill>
      <patternFill patternType="solid">
        <fgColor indexed="3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38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38"/>
      </top>
      <bottom style="double">
        <color indexed="3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double">
        <color indexed="1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484">
    <xf numFmtId="0" fontId="0" fillId="0" borderId="0"/>
    <xf numFmtId="0" fontId="7" fillId="0" borderId="0"/>
    <xf numFmtId="164" fontId="8" fillId="0" borderId="0" applyFont="0" applyFill="0" applyBorder="0" applyAlignment="0" applyProtection="0"/>
    <xf numFmtId="0" fontId="3" fillId="0" borderId="0"/>
    <xf numFmtId="0" fontId="2" fillId="0" borderId="0"/>
    <xf numFmtId="0" fontId="12" fillId="0" borderId="0"/>
    <xf numFmtId="4" fontId="13" fillId="0" borderId="0">
      <alignment vertical="center"/>
    </xf>
    <xf numFmtId="0" fontId="14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5" borderId="0" applyNumberFormat="0" applyBorder="0" applyAlignment="0" applyProtection="0"/>
    <xf numFmtId="0" fontId="15" fillId="9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14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3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6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17" borderId="0" applyNumberFormat="0" applyBorder="0" applyAlignment="0" applyProtection="0"/>
    <xf numFmtId="0" fontId="16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18" borderId="0" applyNumberFormat="0" applyBorder="0" applyAlignment="0" applyProtection="0"/>
    <xf numFmtId="0" fontId="16" fillId="33" borderId="0" applyNumberFormat="0" applyBorder="0" applyAlignment="0" applyProtection="0"/>
    <xf numFmtId="0" fontId="15" fillId="25" borderId="0" applyNumberFormat="0" applyBorder="0" applyAlignment="0" applyProtection="0"/>
    <xf numFmtId="0" fontId="15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5" borderId="0" applyNumberFormat="0" applyBorder="0" applyAlignment="0" applyProtection="0"/>
    <xf numFmtId="0" fontId="17" fillId="36" borderId="0" applyNumberFormat="0" applyBorder="0" applyAlignment="0" applyProtection="0"/>
    <xf numFmtId="0" fontId="18" fillId="3" borderId="0" applyNumberFormat="0" applyBorder="0" applyAlignment="0" applyProtection="0"/>
    <xf numFmtId="0" fontId="19" fillId="37" borderId="14" applyNumberFormat="0" applyAlignment="0" applyProtection="0"/>
    <xf numFmtId="0" fontId="20" fillId="38" borderId="14" applyNumberFormat="0" applyAlignment="0" applyProtection="0"/>
    <xf numFmtId="0" fontId="21" fillId="27" borderId="15" applyNumberFormat="0" applyAlignment="0" applyProtection="0"/>
    <xf numFmtId="0" fontId="21" fillId="39" borderId="15" applyNumberFormat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2" borderId="0" applyNumberFormat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29" borderId="0" applyNumberFormat="0" applyBorder="0" applyAlignment="0" applyProtection="0"/>
    <xf numFmtId="0" fontId="24" fillId="4" borderId="0" applyNumberFormat="0" applyBorder="0" applyAlignment="0" applyProtection="0"/>
    <xf numFmtId="0" fontId="25" fillId="0" borderId="16" applyNumberFormat="0" applyFill="0" applyAlignment="0" applyProtection="0"/>
    <xf numFmtId="0" fontId="26" fillId="0" borderId="17" applyNumberFormat="0" applyFill="0" applyAlignment="0" applyProtection="0"/>
    <xf numFmtId="0" fontId="27" fillId="0" borderId="18" applyNumberFormat="0" applyFill="0" applyAlignment="0" applyProtection="0"/>
    <xf numFmtId="0" fontId="28" fillId="0" borderId="18" applyNumberFormat="0" applyFill="0" applyAlignment="0" applyProtection="0"/>
    <xf numFmtId="0" fontId="29" fillId="0" borderId="19" applyNumberFormat="0" applyFill="0" applyAlignment="0" applyProtection="0"/>
    <xf numFmtId="0" fontId="30" fillId="0" borderId="20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34" borderId="14" applyNumberFormat="0" applyAlignment="0" applyProtection="0"/>
    <xf numFmtId="0" fontId="31" fillId="7" borderId="14" applyNumberFormat="0" applyAlignment="0" applyProtection="0"/>
    <xf numFmtId="0" fontId="32" fillId="0" borderId="21" applyNumberFormat="0" applyFill="0" applyAlignment="0" applyProtection="0"/>
    <xf numFmtId="0" fontId="33" fillId="0" borderId="21" applyNumberFormat="0" applyFill="0" applyAlignment="0" applyProtection="0"/>
    <xf numFmtId="0" fontId="34" fillId="43" borderId="0" applyNumberFormat="0" applyBorder="0" applyAlignment="0" applyProtection="0"/>
    <xf numFmtId="0" fontId="34" fillId="44" borderId="0" applyNumberFormat="0" applyBorder="0" applyAlignment="0" applyProtection="0"/>
    <xf numFmtId="0" fontId="35" fillId="0" borderId="0"/>
    <xf numFmtId="0" fontId="8" fillId="25" borderId="22" applyNumberFormat="0" applyFont="0" applyAlignment="0" applyProtection="0"/>
    <xf numFmtId="0" fontId="15" fillId="15" borderId="22" applyNumberFormat="0" applyFont="0" applyAlignment="0" applyProtection="0"/>
    <xf numFmtId="0" fontId="8" fillId="25" borderId="22" applyNumberFormat="0" applyFont="0" applyAlignment="0" applyProtection="0"/>
    <xf numFmtId="0" fontId="8" fillId="25" borderId="22" applyNumberFormat="0" applyFont="0" applyAlignment="0" applyProtection="0"/>
    <xf numFmtId="0" fontId="8" fillId="25" borderId="22" applyNumberFormat="0" applyFont="0" applyAlignment="0" applyProtection="0"/>
    <xf numFmtId="0" fontId="8" fillId="25" borderId="22" applyNumberFormat="0" applyFont="0" applyAlignment="0" applyProtection="0"/>
    <xf numFmtId="0" fontId="8" fillId="25" borderId="22" applyNumberFormat="0" applyFont="0" applyAlignment="0" applyProtection="0"/>
    <xf numFmtId="0" fontId="8" fillId="25" borderId="22" applyNumberFormat="0" applyFont="0" applyAlignment="0" applyProtection="0"/>
    <xf numFmtId="0" fontId="8" fillId="25" borderId="22" applyNumberFormat="0" applyFont="0" applyAlignment="0" applyProtection="0"/>
    <xf numFmtId="0" fontId="8" fillId="25" borderId="22" applyNumberFormat="0" applyFont="0" applyAlignment="0" applyProtection="0"/>
    <xf numFmtId="0" fontId="36" fillId="37" borderId="23" applyNumberFormat="0" applyAlignment="0" applyProtection="0"/>
    <xf numFmtId="0" fontId="36" fillId="38" borderId="23" applyNumberFormat="0" applyAlignment="0" applyProtection="0"/>
    <xf numFmtId="0" fontId="37" fillId="0" borderId="0">
      <alignment horizontal="right" vertical="center"/>
    </xf>
    <xf numFmtId="0" fontId="37" fillId="0" borderId="0">
      <alignment horizontal="right" vertical="center"/>
    </xf>
    <xf numFmtId="0" fontId="38" fillId="0" borderId="0">
      <alignment horizontal="left" vertical="center"/>
    </xf>
    <xf numFmtId="0" fontId="38" fillId="0" borderId="0">
      <alignment horizontal="left" vertical="center"/>
    </xf>
    <xf numFmtId="0" fontId="39" fillId="0" borderId="0">
      <alignment horizontal="center" vertical="center"/>
    </xf>
    <xf numFmtId="0" fontId="39" fillId="0" borderId="0">
      <alignment horizontal="center" vertical="center"/>
    </xf>
    <xf numFmtId="0" fontId="39" fillId="0" borderId="0">
      <alignment horizontal="center" vertical="center"/>
    </xf>
    <xf numFmtId="0" fontId="39" fillId="0" borderId="0">
      <alignment horizontal="center" vertical="center"/>
    </xf>
    <xf numFmtId="0" fontId="39" fillId="0" borderId="0">
      <alignment horizontal="center" vertical="center"/>
    </xf>
    <xf numFmtId="0" fontId="39" fillId="0" borderId="0">
      <alignment horizontal="center" vertical="center"/>
    </xf>
    <xf numFmtId="0" fontId="40" fillId="0" borderId="0">
      <alignment horizontal="center" vertical="center"/>
    </xf>
    <xf numFmtId="0" fontId="39" fillId="0" borderId="0">
      <alignment horizontal="left" vertical="center"/>
    </xf>
    <xf numFmtId="0" fontId="40" fillId="0" borderId="0">
      <alignment horizontal="center" vertical="center"/>
    </xf>
    <xf numFmtId="0" fontId="39" fillId="0" borderId="0">
      <alignment horizontal="left" vertical="center"/>
    </xf>
    <xf numFmtId="0" fontId="39" fillId="0" borderId="0">
      <alignment horizontal="right" vertical="center"/>
    </xf>
    <xf numFmtId="0" fontId="39" fillId="0" borderId="0">
      <alignment horizontal="left" vertical="center"/>
    </xf>
    <xf numFmtId="0" fontId="39" fillId="0" borderId="0">
      <alignment horizontal="right" vertical="center"/>
    </xf>
    <xf numFmtId="0" fontId="39" fillId="0" borderId="0">
      <alignment horizontal="right" vertical="center"/>
    </xf>
    <xf numFmtId="0" fontId="39" fillId="0" borderId="0">
      <alignment horizontal="right" vertical="center"/>
    </xf>
    <xf numFmtId="0" fontId="39" fillId="0" borderId="0">
      <alignment horizontal="center" vertical="center"/>
    </xf>
    <xf numFmtId="0" fontId="39" fillId="0" borderId="0">
      <alignment horizontal="center" vertical="center"/>
    </xf>
    <xf numFmtId="0" fontId="39" fillId="0" borderId="0">
      <alignment horizontal="left" vertical="top"/>
    </xf>
    <xf numFmtId="0" fontId="39" fillId="0" borderId="0">
      <alignment horizontal="center" vertical="center"/>
    </xf>
    <xf numFmtId="0" fontId="39" fillId="0" borderId="0">
      <alignment horizontal="left" vertical="top"/>
    </xf>
    <xf numFmtId="0" fontId="39" fillId="0" borderId="0">
      <alignment horizontal="right" vertical="center"/>
    </xf>
    <xf numFmtId="0" fontId="39" fillId="0" borderId="0">
      <alignment horizontal="left" vertical="top"/>
    </xf>
    <xf numFmtId="0" fontId="39" fillId="0" borderId="0">
      <alignment horizontal="right" vertical="center"/>
    </xf>
    <xf numFmtId="0" fontId="39" fillId="0" borderId="0">
      <alignment horizontal="right" vertical="top"/>
    </xf>
    <xf numFmtId="0" fontId="39" fillId="0" borderId="0">
      <alignment horizontal="right" vertical="center"/>
    </xf>
    <xf numFmtId="0" fontId="39" fillId="0" borderId="0">
      <alignment horizontal="right" vertical="top"/>
    </xf>
    <xf numFmtId="0" fontId="39" fillId="0" borderId="0">
      <alignment horizontal="left" vertical="top"/>
    </xf>
    <xf numFmtId="0" fontId="39" fillId="0" borderId="0">
      <alignment horizontal="right" vertical="top"/>
    </xf>
    <xf numFmtId="0" fontId="39" fillId="0" borderId="0">
      <alignment horizontal="left" vertical="center"/>
    </xf>
    <xf numFmtId="0" fontId="39" fillId="0" borderId="0">
      <alignment horizontal="left" vertical="center"/>
    </xf>
    <xf numFmtId="0" fontId="39" fillId="0" borderId="0">
      <alignment horizontal="left" vertical="top"/>
    </xf>
    <xf numFmtId="0" fontId="39" fillId="0" borderId="0">
      <alignment horizontal="left" vertical="top"/>
    </xf>
    <xf numFmtId="0" fontId="39" fillId="0" borderId="0">
      <alignment horizontal="left" vertical="top"/>
    </xf>
    <xf numFmtId="0" fontId="41" fillId="0" borderId="0">
      <alignment horizontal="center" vertical="center"/>
    </xf>
    <xf numFmtId="0" fontId="39" fillId="0" borderId="0">
      <alignment horizontal="center" vertical="top"/>
    </xf>
    <xf numFmtId="0" fontId="40" fillId="0" borderId="0">
      <alignment horizontal="left" vertical="top"/>
    </xf>
    <xf numFmtId="0" fontId="39" fillId="45" borderId="0">
      <alignment horizontal="center" vertical="center"/>
    </xf>
    <xf numFmtId="0" fontId="40" fillId="0" borderId="0">
      <alignment horizontal="left" vertical="top"/>
    </xf>
    <xf numFmtId="0" fontId="39" fillId="0" borderId="0">
      <alignment horizontal="left" vertical="top"/>
    </xf>
    <xf numFmtId="0" fontId="40" fillId="0" borderId="0">
      <alignment horizontal="left" vertical="top"/>
    </xf>
    <xf numFmtId="0" fontId="40" fillId="0" borderId="0">
      <alignment horizontal="left" vertical="top"/>
    </xf>
    <xf numFmtId="0" fontId="39" fillId="0" borderId="0">
      <alignment horizontal="left" vertical="top"/>
    </xf>
    <xf numFmtId="0" fontId="39" fillId="45" borderId="0">
      <alignment horizontal="left" vertical="center"/>
    </xf>
    <xf numFmtId="0" fontId="39" fillId="0" borderId="0">
      <alignment horizontal="left" vertical="top"/>
    </xf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2" fillId="0" borderId="24" applyNumberFormat="0" applyFill="0" applyAlignment="0" applyProtection="0"/>
    <xf numFmtId="0" fontId="22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46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13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4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4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46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1" fillId="7" borderId="14" applyNumberFormat="0" applyAlignment="0" applyProtection="0"/>
    <xf numFmtId="0" fontId="31" fillId="7" borderId="14" applyNumberFormat="0" applyAlignment="0" applyProtection="0"/>
    <xf numFmtId="0" fontId="45" fillId="10" borderId="22" applyNumberFormat="0" applyAlignment="0" applyProtection="0"/>
    <xf numFmtId="0" fontId="36" fillId="38" borderId="23" applyNumberFormat="0" applyAlignment="0" applyProtection="0"/>
    <xf numFmtId="0" fontId="36" fillId="38" borderId="23" applyNumberFormat="0" applyAlignment="0" applyProtection="0"/>
    <xf numFmtId="0" fontId="22" fillId="48" borderId="26" applyNumberFormat="0" applyAlignment="0" applyProtection="0"/>
    <xf numFmtId="0" fontId="20" fillId="38" borderId="14" applyNumberFormat="0" applyAlignment="0" applyProtection="0"/>
    <xf numFmtId="0" fontId="20" fillId="38" borderId="14" applyNumberFormat="0" applyAlignment="0" applyProtection="0"/>
    <xf numFmtId="0" fontId="46" fillId="48" borderId="22" applyNumberFormat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47" fillId="0" borderId="27" applyNumberFormat="0" applyFill="0" applyAlignment="0" applyProtection="0"/>
    <xf numFmtId="0" fontId="28" fillId="0" borderId="18" applyNumberFormat="0" applyFill="0" applyAlignment="0" applyProtection="0"/>
    <xf numFmtId="0" fontId="28" fillId="0" borderId="18" applyNumberFormat="0" applyFill="0" applyAlignment="0" applyProtection="0"/>
    <xf numFmtId="0" fontId="48" fillId="0" borderId="28" applyNumberFormat="0" applyFill="0" applyAlignment="0" applyProtection="0"/>
    <xf numFmtId="0" fontId="30" fillId="0" borderId="20" applyNumberFormat="0" applyFill="0" applyAlignment="0" applyProtection="0"/>
    <xf numFmtId="0" fontId="30" fillId="0" borderId="20" applyNumberFormat="0" applyFill="0" applyAlignment="0" applyProtection="0"/>
    <xf numFmtId="0" fontId="49" fillId="0" borderId="29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22" fillId="0" borderId="25" applyNumberFormat="0" applyFill="0" applyAlignment="0" applyProtection="0"/>
    <xf numFmtId="0" fontId="22" fillId="0" borderId="25" applyNumberFormat="0" applyFill="0" applyAlignment="0" applyProtection="0"/>
    <xf numFmtId="0" fontId="22" fillId="0" borderId="30" applyNumberFormat="0" applyFill="0" applyAlignment="0" applyProtection="0"/>
    <xf numFmtId="0" fontId="21" fillId="39" borderId="15" applyNumberFormat="0" applyAlignment="0" applyProtection="0"/>
    <xf numFmtId="0" fontId="21" fillId="39" borderId="15" applyNumberFormat="0" applyAlignment="0" applyProtection="0"/>
    <xf numFmtId="0" fontId="21" fillId="49" borderId="31" applyNumberFormat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51" fillId="15" borderId="0" applyNumberFormat="0" applyBorder="0" applyAlignment="0" applyProtection="0"/>
    <xf numFmtId="0" fontId="1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52" fillId="0" borderId="0"/>
    <xf numFmtId="0" fontId="2" fillId="0" borderId="0"/>
    <xf numFmtId="0" fontId="52" fillId="0" borderId="0"/>
    <xf numFmtId="0" fontId="7" fillId="0" borderId="0"/>
    <xf numFmtId="0" fontId="53" fillId="0" borderId="0"/>
    <xf numFmtId="0" fontId="2" fillId="0" borderId="0"/>
    <xf numFmtId="0" fontId="8" fillId="0" borderId="0"/>
    <xf numFmtId="0" fontId="12" fillId="0" borderId="0"/>
    <xf numFmtId="0" fontId="8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1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8" fillId="0" borderId="0"/>
    <xf numFmtId="0" fontId="2" fillId="0" borderId="0"/>
    <xf numFmtId="0" fontId="12" fillId="0" borderId="0"/>
    <xf numFmtId="0" fontId="8" fillId="0" borderId="0"/>
    <xf numFmtId="0" fontId="2" fillId="0" borderId="0"/>
    <xf numFmtId="0" fontId="12" fillId="0" borderId="0"/>
    <xf numFmtId="0" fontId="8" fillId="0" borderId="0"/>
    <xf numFmtId="0" fontId="2" fillId="0" borderId="0"/>
    <xf numFmtId="0" fontId="12" fillId="0" borderId="0"/>
    <xf numFmtId="0" fontId="8" fillId="0" borderId="0"/>
    <xf numFmtId="0" fontId="2" fillId="0" borderId="0"/>
    <xf numFmtId="0" fontId="12" fillId="0" borderId="0"/>
    <xf numFmtId="0" fontId="8" fillId="0" borderId="0"/>
    <xf numFmtId="0" fontId="2" fillId="0" borderId="0"/>
    <xf numFmtId="0" fontId="12" fillId="0" borderId="0"/>
    <xf numFmtId="0" fontId="8" fillId="0" borderId="0"/>
    <xf numFmtId="0" fontId="8" fillId="0" borderId="0"/>
    <xf numFmtId="0" fontId="2" fillId="0" borderId="0"/>
    <xf numFmtId="0" fontId="54" fillId="0" borderId="0"/>
    <xf numFmtId="0" fontId="2" fillId="0" borderId="0"/>
    <xf numFmtId="0" fontId="54" fillId="0" borderId="0"/>
    <xf numFmtId="0" fontId="2" fillId="0" borderId="0"/>
    <xf numFmtId="0" fontId="2" fillId="0" borderId="0"/>
    <xf numFmtId="0" fontId="54" fillId="0" borderId="0"/>
    <xf numFmtId="0" fontId="2" fillId="0" borderId="0"/>
    <xf numFmtId="0" fontId="8" fillId="0" borderId="0"/>
    <xf numFmtId="0" fontId="15" fillId="0" borderId="0"/>
    <xf numFmtId="0" fontId="8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12" fillId="0" borderId="0"/>
    <xf numFmtId="0" fontId="15" fillId="0" borderId="0"/>
    <xf numFmtId="0" fontId="12" fillId="0" borderId="0"/>
    <xf numFmtId="0" fontId="2" fillId="0" borderId="0"/>
    <xf numFmtId="0" fontId="3" fillId="0" borderId="0"/>
    <xf numFmtId="0" fontId="15" fillId="0" borderId="0"/>
    <xf numFmtId="0" fontId="2" fillId="0" borderId="0"/>
    <xf numFmtId="0" fontId="8" fillId="0" borderId="0"/>
    <xf numFmtId="0" fontId="12" fillId="0" borderId="0"/>
    <xf numFmtId="0" fontId="12" fillId="0" borderId="0"/>
    <xf numFmtId="0" fontId="8" fillId="0" borderId="0"/>
    <xf numFmtId="0" fontId="15" fillId="0" borderId="0"/>
    <xf numFmtId="0" fontId="8" fillId="0" borderId="0"/>
    <xf numFmtId="0" fontId="12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50" borderId="0" applyNumberFormat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8" fillId="15" borderId="22" applyNumberFormat="0" applyFont="0" applyAlignment="0" applyProtection="0"/>
    <xf numFmtId="0" fontId="8" fillId="15" borderId="22" applyNumberFormat="0" applyFont="0" applyAlignment="0" applyProtection="0"/>
    <xf numFmtId="0" fontId="8" fillId="15" borderId="22" applyNumberFormat="0" applyFont="0" applyAlignment="0" applyProtection="0"/>
    <xf numFmtId="0" fontId="8" fillId="15" borderId="22" applyNumberFormat="0" applyFont="0" applyAlignment="0" applyProtection="0"/>
    <xf numFmtId="0" fontId="12" fillId="15" borderId="14" applyNumberFormat="0" applyFont="0" applyAlignment="0" applyProtection="0"/>
    <xf numFmtId="0" fontId="8" fillId="15" borderId="22" applyNumberFormat="0" applyFont="0" applyAlignment="0" applyProtection="0"/>
    <xf numFmtId="0" fontId="8" fillId="15" borderId="22" applyNumberFormat="0" applyFont="0" applyAlignment="0" applyProtection="0"/>
    <xf numFmtId="0" fontId="8" fillId="15" borderId="22" applyNumberFormat="0" applyFont="0" applyAlignment="0" applyProtection="0"/>
    <xf numFmtId="0" fontId="8" fillId="15" borderId="22" applyNumberFormat="0" applyFont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3" fillId="0" borderId="21" applyNumberFormat="0" applyFill="0" applyAlignment="0" applyProtection="0"/>
    <xf numFmtId="0" fontId="33" fillId="0" borderId="21" applyNumberFormat="0" applyFill="0" applyAlignment="0" applyProtection="0"/>
    <xf numFmtId="0" fontId="44" fillId="0" borderId="32" applyNumberFormat="0" applyFill="0" applyAlignment="0" applyProtection="0"/>
    <xf numFmtId="0" fontId="56" fillId="0" borderId="0"/>
    <xf numFmtId="0" fontId="57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167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58" fillId="0" borderId="0" applyFont="0" applyFill="0" applyBorder="0" applyAlignment="0" applyProtection="0"/>
    <xf numFmtId="164" fontId="5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8" fillId="0" borderId="0" applyFont="0" applyFill="0" applyBorder="0" applyAlignment="0" applyProtection="0"/>
    <xf numFmtId="168" fontId="12" fillId="0" borderId="0" applyFont="0" applyFill="0" applyBorder="0" applyAlignment="0" applyProtection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59" fillId="12" borderId="0" applyNumberFormat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66">
    <xf numFmtId="0" fontId="0" fillId="0" borderId="0" xfId="0"/>
    <xf numFmtId="2" fontId="3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left"/>
    </xf>
    <xf numFmtId="0" fontId="6" fillId="0" borderId="0" xfId="0" applyNumberFormat="1" applyFont="1" applyFill="1" applyBorder="1" applyAlignment="1">
      <alignment horizontal="left"/>
    </xf>
    <xf numFmtId="0" fontId="60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left"/>
    </xf>
    <xf numFmtId="0" fontId="6" fillId="0" borderId="1" xfId="0" applyFont="1" applyFill="1" applyBorder="1" applyAlignment="1">
      <alignment wrapText="1"/>
    </xf>
    <xf numFmtId="16" fontId="11" fillId="0" borderId="1" xfId="0" applyNumberFormat="1" applyFont="1" applyFill="1" applyBorder="1" applyAlignment="1">
      <alignment horizontal="center" vertical="center" wrapText="1"/>
    </xf>
    <xf numFmtId="16" fontId="6" fillId="0" borderId="1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67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 vertical="top"/>
    </xf>
    <xf numFmtId="0" fontId="63" fillId="0" borderId="0" xfId="0" applyFont="1" applyAlignment="1">
      <alignment horizontal="right" vertical="top"/>
    </xf>
    <xf numFmtId="0" fontId="6" fillId="0" borderId="0" xfId="0" applyFont="1" applyAlignment="1">
      <alignment horizontal="right" vertical="top"/>
    </xf>
    <xf numFmtId="0" fontId="11" fillId="0" borderId="0" xfId="0" applyFont="1" applyAlignment="1">
      <alignment horizontal="center"/>
    </xf>
    <xf numFmtId="49" fontId="6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right"/>
    </xf>
    <xf numFmtId="0" fontId="6" fillId="0" borderId="4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254" applyFont="1" applyFill="1"/>
    <xf numFmtId="0" fontId="60" fillId="0" borderId="0" xfId="254" applyFont="1" applyFill="1"/>
    <xf numFmtId="0" fontId="11" fillId="0" borderId="0" xfId="254" applyFont="1" applyFill="1"/>
    <xf numFmtId="49" fontId="11" fillId="0" borderId="4" xfId="254" applyNumberFormat="1" applyFont="1" applyFill="1" applyBorder="1"/>
    <xf numFmtId="0" fontId="6" fillId="0" borderId="0" xfId="254" applyFont="1" applyFill="1" applyAlignment="1">
      <alignment horizontal="center"/>
    </xf>
    <xf numFmtId="0" fontId="70" fillId="0" borderId="0" xfId="254" applyFont="1" applyFill="1"/>
    <xf numFmtId="0" fontId="6" fillId="0" borderId="0" xfId="254" applyFont="1" applyFill="1" applyAlignment="1">
      <alignment horizontal="left" vertical="center"/>
    </xf>
    <xf numFmtId="0" fontId="6" fillId="0" borderId="0" xfId="254" applyFont="1" applyFill="1" applyAlignment="1">
      <alignment horizontal="center" vertical="center"/>
    </xf>
    <xf numFmtId="0" fontId="4" fillId="0" borderId="0" xfId="254" applyFont="1" applyFill="1"/>
    <xf numFmtId="0" fontId="3" fillId="51" borderId="0" xfId="0" applyNumberFormat="1" applyFont="1" applyFill="1" applyBorder="1" applyAlignment="1">
      <alignment horizontal="left"/>
    </xf>
    <xf numFmtId="0" fontId="3" fillId="52" borderId="0" xfId="0" applyNumberFormat="1" applyFont="1" applyFill="1" applyBorder="1" applyAlignment="1">
      <alignment horizontal="left"/>
    </xf>
    <xf numFmtId="0" fontId="3" fillId="53" borderId="0" xfId="0" applyNumberFormat="1" applyFont="1" applyFill="1" applyBorder="1" applyAlignment="1">
      <alignment horizontal="left"/>
    </xf>
    <xf numFmtId="0" fontId="3" fillId="54" borderId="0" xfId="0" applyNumberFormat="1" applyFont="1" applyFill="1" applyBorder="1" applyAlignment="1">
      <alignment horizontal="left"/>
    </xf>
    <xf numFmtId="0" fontId="3" fillId="52" borderId="0" xfId="0" applyNumberFormat="1" applyFont="1" applyFill="1" applyBorder="1" applyAlignment="1">
      <alignment horizontal="center"/>
    </xf>
    <xf numFmtId="0" fontId="3" fillId="55" borderId="0" xfId="0" applyNumberFormat="1" applyFont="1" applyFill="1" applyBorder="1" applyAlignment="1">
      <alignment horizontal="center"/>
    </xf>
    <xf numFmtId="0" fontId="3" fillId="56" borderId="0" xfId="0" applyNumberFormat="1" applyFont="1" applyFill="1" applyBorder="1" applyAlignment="1">
      <alignment horizontal="left"/>
    </xf>
    <xf numFmtId="0" fontId="72" fillId="57" borderId="0" xfId="0" applyNumberFormat="1" applyFont="1" applyFill="1" applyBorder="1" applyAlignment="1">
      <alignment horizontal="left"/>
    </xf>
    <xf numFmtId="0" fontId="6" fillId="58" borderId="0" xfId="254" applyFont="1" applyFill="1"/>
    <xf numFmtId="0" fontId="6" fillId="58" borderId="0" xfId="254" applyFont="1" applyFill="1" applyAlignment="1">
      <alignment horizontal="left"/>
    </xf>
    <xf numFmtId="0" fontId="6" fillId="58" borderId="0" xfId="254" applyFont="1" applyFill="1" applyAlignment="1">
      <alignment horizontal="right"/>
    </xf>
    <xf numFmtId="0" fontId="3" fillId="58" borderId="2" xfId="254" applyFont="1" applyFill="1" applyBorder="1"/>
    <xf numFmtId="0" fontId="3" fillId="58" borderId="59" xfId="254" applyFont="1" applyFill="1" applyBorder="1"/>
    <xf numFmtId="0" fontId="3" fillId="58" borderId="7" xfId="254" applyFont="1" applyFill="1" applyBorder="1"/>
    <xf numFmtId="2" fontId="6" fillId="58" borderId="1" xfId="0" applyNumberFormat="1" applyFont="1" applyFill="1" applyBorder="1" applyAlignment="1">
      <alignment horizontal="center" vertical="center"/>
    </xf>
    <xf numFmtId="0" fontId="6" fillId="58" borderId="1" xfId="0" applyFont="1" applyFill="1" applyBorder="1" applyAlignment="1">
      <alignment horizontal="center" vertical="center"/>
    </xf>
    <xf numFmtId="1" fontId="6" fillId="58" borderId="1" xfId="0" applyNumberFormat="1" applyFont="1" applyFill="1" applyBorder="1" applyAlignment="1">
      <alignment horizontal="center"/>
    </xf>
    <xf numFmtId="4" fontId="60" fillId="58" borderId="1" xfId="0" applyNumberFormat="1" applyFont="1" applyFill="1" applyBorder="1" applyAlignment="1" applyProtection="1">
      <alignment horizontal="center" vertical="center" wrapText="1"/>
    </xf>
    <xf numFmtId="0" fontId="6" fillId="58" borderId="1" xfId="0" applyFont="1" applyFill="1" applyBorder="1" applyAlignment="1">
      <alignment wrapText="1"/>
    </xf>
    <xf numFmtId="4" fontId="3" fillId="58" borderId="1" xfId="0" applyNumberFormat="1" applyFont="1" applyFill="1" applyBorder="1" applyAlignment="1" applyProtection="1">
      <alignment horizontal="center" vertical="center" wrapText="1"/>
    </xf>
    <xf numFmtId="169" fontId="3" fillId="58" borderId="1" xfId="0" applyNumberFormat="1" applyFont="1" applyFill="1" applyBorder="1" applyAlignment="1">
      <alignment horizontal="center" vertical="center" wrapText="1"/>
    </xf>
    <xf numFmtId="16" fontId="11" fillId="58" borderId="1" xfId="0" applyNumberFormat="1" applyFont="1" applyFill="1" applyBorder="1" applyAlignment="1">
      <alignment horizontal="center" vertical="center" wrapText="1"/>
    </xf>
    <xf numFmtId="16" fontId="6" fillId="58" borderId="1" xfId="0" applyNumberFormat="1" applyFont="1" applyFill="1" applyBorder="1" applyAlignment="1">
      <alignment horizontal="center" vertical="center" wrapText="1"/>
    </xf>
    <xf numFmtId="0" fontId="6" fillId="58" borderId="1" xfId="0" applyNumberFormat="1" applyFont="1" applyFill="1" applyBorder="1" applyAlignment="1">
      <alignment horizontal="center" textRotation="90" wrapText="1"/>
    </xf>
    <xf numFmtId="0" fontId="4" fillId="58" borderId="0" xfId="0" applyNumberFormat="1" applyFont="1" applyFill="1" applyBorder="1" applyAlignment="1">
      <alignment horizontal="left"/>
    </xf>
    <xf numFmtId="0" fontId="3" fillId="58" borderId="0" xfId="0" applyNumberFormat="1" applyFont="1" applyFill="1" applyBorder="1" applyAlignment="1">
      <alignment horizontal="left"/>
    </xf>
    <xf numFmtId="0" fontId="6" fillId="58" borderId="0" xfId="0" applyNumberFormat="1" applyFont="1" applyFill="1" applyBorder="1" applyAlignment="1">
      <alignment horizontal="right"/>
    </xf>
    <xf numFmtId="0" fontId="6" fillId="58" borderId="0" xfId="0" applyNumberFormat="1" applyFont="1" applyFill="1" applyBorder="1" applyAlignment="1">
      <alignment horizontal="center"/>
    </xf>
    <xf numFmtId="49" fontId="6" fillId="58" borderId="0" xfId="0" applyNumberFormat="1" applyFont="1" applyFill="1" applyBorder="1" applyAlignment="1"/>
    <xf numFmtId="2" fontId="6" fillId="58" borderId="1" xfId="0" applyNumberFormat="1" applyFont="1" applyFill="1" applyBorder="1" applyAlignment="1">
      <alignment horizontal="center" vertical="center" wrapText="1"/>
    </xf>
    <xf numFmtId="0" fontId="6" fillId="58" borderId="1" xfId="0" applyFont="1" applyFill="1" applyBorder="1" applyAlignment="1">
      <alignment horizontal="center" vertical="center" wrapText="1"/>
    </xf>
    <xf numFmtId="169" fontId="60" fillId="51" borderId="1" xfId="0" applyNumberFormat="1" applyFont="1" applyFill="1" applyBorder="1" applyAlignment="1">
      <alignment horizontal="center" vertical="center" wrapText="1"/>
    </xf>
    <xf numFmtId="1" fontId="60" fillId="51" borderId="1" xfId="0" applyNumberFormat="1" applyFont="1" applyFill="1" applyBorder="1" applyAlignment="1">
      <alignment horizontal="center" vertical="center" wrapText="1"/>
    </xf>
    <xf numFmtId="4" fontId="60" fillId="51" borderId="1" xfId="0" applyNumberFormat="1" applyFont="1" applyFill="1" applyBorder="1" applyAlignment="1" applyProtection="1">
      <alignment horizontal="center" vertical="center" wrapText="1"/>
    </xf>
    <xf numFmtId="169" fontId="60" fillId="51" borderId="2" xfId="0" applyNumberFormat="1" applyFont="1" applyFill="1" applyBorder="1" applyAlignment="1">
      <alignment horizontal="center" vertical="center" wrapText="1"/>
    </xf>
    <xf numFmtId="169" fontId="60" fillId="51" borderId="1" xfId="0" applyNumberFormat="1" applyFont="1" applyFill="1" applyBorder="1" applyAlignment="1">
      <alignment horizontal="center" wrapText="1"/>
    </xf>
    <xf numFmtId="169" fontId="60" fillId="51" borderId="1" xfId="0" applyNumberFormat="1" applyFont="1" applyFill="1" applyBorder="1" applyAlignment="1">
      <alignment horizontal="center" vertical="center"/>
    </xf>
    <xf numFmtId="169" fontId="60" fillId="56" borderId="1" xfId="0" applyNumberFormat="1" applyFont="1" applyFill="1" applyBorder="1" applyAlignment="1">
      <alignment horizontal="center" vertical="center" wrapText="1"/>
    </xf>
    <xf numFmtId="1" fontId="60" fillId="56" borderId="1" xfId="0" applyNumberFormat="1" applyFont="1" applyFill="1" applyBorder="1" applyAlignment="1">
      <alignment horizontal="center" vertical="center" wrapText="1"/>
    </xf>
    <xf numFmtId="4" fontId="60" fillId="56" borderId="1" xfId="0" applyNumberFormat="1" applyFont="1" applyFill="1" applyBorder="1" applyAlignment="1" applyProtection="1">
      <alignment horizontal="center" vertical="center" wrapText="1"/>
    </xf>
    <xf numFmtId="0" fontId="3" fillId="55" borderId="1" xfId="0" applyFont="1" applyFill="1" applyBorder="1" applyAlignment="1">
      <alignment horizontal="center" vertical="center" wrapText="1"/>
    </xf>
    <xf numFmtId="0" fontId="60" fillId="55" borderId="1" xfId="0" applyFont="1" applyFill="1" applyBorder="1" applyAlignment="1">
      <alignment horizontal="center" vertical="center" wrapText="1"/>
    </xf>
    <xf numFmtId="169" fontId="60" fillId="55" borderId="1" xfId="0" applyNumberFormat="1" applyFont="1" applyFill="1" applyBorder="1" applyAlignment="1">
      <alignment horizontal="center" vertical="center" wrapText="1"/>
    </xf>
    <xf numFmtId="1" fontId="60" fillId="55" borderId="1" xfId="0" applyNumberFormat="1" applyFont="1" applyFill="1" applyBorder="1" applyAlignment="1">
      <alignment horizontal="center" vertical="center" wrapText="1"/>
    </xf>
    <xf numFmtId="4" fontId="60" fillId="55" borderId="1" xfId="0" applyNumberFormat="1" applyFont="1" applyFill="1" applyBorder="1" applyAlignment="1" applyProtection="1">
      <alignment horizontal="center" vertical="center" wrapText="1"/>
    </xf>
    <xf numFmtId="4" fontId="69" fillId="58" borderId="1" xfId="0" applyNumberFormat="1" applyFont="1" applyFill="1" applyBorder="1" applyAlignment="1" applyProtection="1">
      <alignment horizontal="center" vertical="center" wrapText="1"/>
    </xf>
    <xf numFmtId="4" fontId="71" fillId="58" borderId="1" xfId="0" applyNumberFormat="1" applyFont="1" applyFill="1" applyBorder="1" applyAlignment="1" applyProtection="1">
      <alignment horizontal="center" vertical="center" wrapText="1"/>
    </xf>
    <xf numFmtId="0" fontId="69" fillId="58" borderId="0" xfId="0" applyNumberFormat="1" applyFont="1" applyFill="1" applyBorder="1" applyAlignment="1">
      <alignment horizontal="left"/>
    </xf>
    <xf numFmtId="0" fontId="73" fillId="58" borderId="1" xfId="0" applyFont="1" applyFill="1" applyBorder="1" applyAlignment="1">
      <alignment wrapText="1"/>
    </xf>
    <xf numFmtId="0" fontId="5" fillId="59" borderId="0" xfId="0" applyNumberFormat="1" applyFont="1" applyFill="1" applyBorder="1" applyAlignment="1">
      <alignment horizontal="left" vertical="center"/>
    </xf>
    <xf numFmtId="0" fontId="60" fillId="59" borderId="1" xfId="0" applyFont="1" applyFill="1" applyBorder="1" applyAlignment="1">
      <alignment horizontal="center" vertical="center" wrapText="1"/>
    </xf>
    <xf numFmtId="0" fontId="5" fillId="59" borderId="1" xfId="0" applyNumberFormat="1" applyFont="1" applyFill="1" applyBorder="1" applyAlignment="1">
      <alignment horizontal="center" vertical="center" wrapText="1"/>
    </xf>
    <xf numFmtId="1" fontId="5" fillId="59" borderId="1" xfId="0" applyNumberFormat="1" applyFont="1" applyFill="1" applyBorder="1" applyAlignment="1">
      <alignment horizontal="center" vertical="center"/>
    </xf>
    <xf numFmtId="0" fontId="5" fillId="59" borderId="1" xfId="0" applyFont="1" applyFill="1" applyBorder="1" applyAlignment="1">
      <alignment vertical="center" wrapText="1"/>
    </xf>
    <xf numFmtId="0" fontId="3" fillId="55" borderId="0" xfId="0" applyNumberFormat="1" applyFont="1" applyFill="1" applyBorder="1" applyAlignment="1">
      <alignment horizontal="left"/>
    </xf>
    <xf numFmtId="0" fontId="6" fillId="55" borderId="0" xfId="0" applyNumberFormat="1" applyFont="1" applyFill="1" applyBorder="1" applyAlignment="1">
      <alignment horizontal="left"/>
    </xf>
    <xf numFmtId="0" fontId="6" fillId="56" borderId="0" xfId="0" applyNumberFormat="1" applyFont="1" applyFill="1" applyBorder="1" applyAlignment="1">
      <alignment horizontal="left"/>
    </xf>
    <xf numFmtId="0" fontId="6" fillId="56" borderId="1" xfId="0" applyFont="1" applyFill="1" applyBorder="1" applyAlignment="1">
      <alignment horizontal="center" vertical="center" wrapText="1"/>
    </xf>
    <xf numFmtId="0" fontId="11" fillId="56" borderId="1" xfId="0" applyFont="1" applyFill="1" applyBorder="1" applyAlignment="1">
      <alignment horizontal="left" vertical="center" wrapText="1"/>
    </xf>
    <xf numFmtId="0" fontId="3" fillId="51" borderId="1" xfId="0" applyFont="1" applyFill="1" applyBorder="1" applyAlignment="1">
      <alignment horizontal="center" vertical="center" wrapText="1"/>
    </xf>
    <xf numFmtId="0" fontId="60" fillId="51" borderId="1" xfId="0" applyFont="1" applyFill="1" applyBorder="1" applyAlignment="1">
      <alignment horizontal="center" vertical="center" wrapText="1"/>
    </xf>
    <xf numFmtId="16" fontId="6" fillId="51" borderId="1" xfId="0" applyNumberFormat="1" applyFont="1" applyFill="1" applyBorder="1" applyAlignment="1">
      <alignment horizontal="center" vertical="center" wrapText="1"/>
    </xf>
    <xf numFmtId="0" fontId="11" fillId="51" borderId="1" xfId="0" applyFont="1" applyFill="1" applyBorder="1" applyAlignment="1">
      <alignment horizontal="left" vertical="center" wrapText="1"/>
    </xf>
    <xf numFmtId="14" fontId="6" fillId="58" borderId="1" xfId="0" applyNumberFormat="1" applyFont="1" applyFill="1" applyBorder="1" applyAlignment="1">
      <alignment horizontal="center" vertical="center" wrapText="1"/>
    </xf>
    <xf numFmtId="0" fontId="11" fillId="58" borderId="1" xfId="0" applyFont="1" applyFill="1" applyBorder="1" applyAlignment="1">
      <alignment horizontal="left" vertical="center" wrapText="1"/>
    </xf>
    <xf numFmtId="0" fontId="6" fillId="58" borderId="1" xfId="1" applyFont="1" applyFill="1" applyBorder="1" applyAlignment="1">
      <alignment horizontal="center" vertical="center"/>
    </xf>
    <xf numFmtId="0" fontId="11" fillId="58" borderId="1" xfId="0" applyFont="1" applyFill="1" applyBorder="1" applyAlignment="1">
      <alignment horizontal="center" vertical="center" wrapText="1"/>
    </xf>
    <xf numFmtId="0" fontId="6" fillId="58" borderId="1" xfId="0" applyFont="1" applyFill="1" applyBorder="1" applyAlignment="1">
      <alignment vertical="center" wrapText="1"/>
    </xf>
    <xf numFmtId="14" fontId="11" fillId="58" borderId="1" xfId="0" applyNumberFormat="1" applyFont="1" applyFill="1" applyBorder="1" applyAlignment="1">
      <alignment horizontal="center" vertical="center" wrapText="1"/>
    </xf>
    <xf numFmtId="0" fontId="3" fillId="56" borderId="1" xfId="0" applyFont="1" applyFill="1" applyBorder="1" applyAlignment="1">
      <alignment horizontal="center" vertical="center" wrapText="1"/>
    </xf>
    <xf numFmtId="0" fontId="60" fillId="56" borderId="1" xfId="0" applyFont="1" applyFill="1" applyBorder="1" applyAlignment="1">
      <alignment horizontal="left" vertical="center" wrapText="1"/>
    </xf>
    <xf numFmtId="0" fontId="60" fillId="59" borderId="1" xfId="0" applyFont="1" applyFill="1" applyBorder="1" applyAlignment="1">
      <alignment horizontal="left" vertical="center" wrapText="1"/>
    </xf>
    <xf numFmtId="0" fontId="61" fillId="59" borderId="2" xfId="0" applyFont="1" applyFill="1" applyBorder="1" applyAlignment="1">
      <alignment horizontal="center" vertical="center" wrapText="1"/>
    </xf>
    <xf numFmtId="0" fontId="61" fillId="59" borderId="1" xfId="0" applyFont="1" applyFill="1" applyBorder="1" applyAlignment="1">
      <alignment horizontal="left" vertical="center" wrapText="1"/>
    </xf>
    <xf numFmtId="0" fontId="70" fillId="58" borderId="1" xfId="0" applyFont="1" applyFill="1" applyBorder="1" applyAlignment="1">
      <alignment horizontal="center" vertical="center" wrapText="1"/>
    </xf>
    <xf numFmtId="0" fontId="75" fillId="58" borderId="1" xfId="0" applyFont="1" applyFill="1" applyBorder="1" applyAlignment="1">
      <alignment horizontal="left" vertical="center" wrapText="1"/>
    </xf>
    <xf numFmtId="0" fontId="76" fillId="59" borderId="1" xfId="0" applyFont="1" applyFill="1" applyBorder="1" applyAlignment="1">
      <alignment horizontal="left" vertical="center" wrapText="1"/>
    </xf>
    <xf numFmtId="0" fontId="70" fillId="58" borderId="1" xfId="0" applyFont="1" applyFill="1" applyBorder="1" applyAlignment="1">
      <alignment horizontal="left" vertical="center" wrapText="1"/>
    </xf>
    <xf numFmtId="0" fontId="77" fillId="59" borderId="1" xfId="0" applyFont="1" applyFill="1" applyBorder="1" applyAlignment="1">
      <alignment horizontal="left" vertical="center" wrapText="1"/>
    </xf>
    <xf numFmtId="14" fontId="6" fillId="51" borderId="1" xfId="0" applyNumberFormat="1" applyFont="1" applyFill="1" applyBorder="1" applyAlignment="1">
      <alignment horizontal="center" vertical="center" wrapText="1"/>
    </xf>
    <xf numFmtId="0" fontId="6" fillId="51" borderId="1" xfId="0" applyFont="1" applyFill="1" applyBorder="1" applyAlignment="1">
      <alignment horizontal="center" vertical="center" wrapText="1"/>
    </xf>
    <xf numFmtId="0" fontId="11" fillId="51" borderId="1" xfId="0" applyFont="1" applyFill="1" applyBorder="1" applyAlignment="1">
      <alignment horizontal="center" vertical="center" wrapText="1"/>
    </xf>
    <xf numFmtId="0" fontId="61" fillId="59" borderId="1" xfId="0" applyFont="1" applyFill="1" applyBorder="1" applyAlignment="1">
      <alignment horizontal="center" vertical="center" wrapText="1"/>
    </xf>
    <xf numFmtId="0" fontId="69" fillId="0" borderId="0" xfId="0" applyNumberFormat="1" applyFont="1" applyFill="1" applyBorder="1" applyAlignment="1">
      <alignment horizontal="left"/>
    </xf>
    <xf numFmtId="0" fontId="6" fillId="58" borderId="1" xfId="0" applyFont="1" applyFill="1" applyBorder="1" applyAlignment="1">
      <alignment horizontal="left" vertical="center" wrapText="1"/>
    </xf>
    <xf numFmtId="0" fontId="62" fillId="51" borderId="1" xfId="0" applyFont="1" applyFill="1" applyBorder="1" applyAlignment="1">
      <alignment horizontal="left" vertical="center" wrapText="1"/>
    </xf>
    <xf numFmtId="0" fontId="4" fillId="59" borderId="0" xfId="0" applyNumberFormat="1" applyFont="1" applyFill="1" applyBorder="1" applyAlignment="1">
      <alignment horizontal="left"/>
    </xf>
    <xf numFmtId="0" fontId="4" fillId="59" borderId="1" xfId="0" applyNumberFormat="1" applyFont="1" applyFill="1" applyBorder="1" applyAlignment="1">
      <alignment horizontal="center" vertical="center" wrapText="1"/>
    </xf>
    <xf numFmtId="0" fontId="62" fillId="59" borderId="1" xfId="0" applyFont="1" applyFill="1" applyBorder="1" applyAlignment="1">
      <alignment horizontal="center" vertical="center" wrapText="1"/>
    </xf>
    <xf numFmtId="0" fontId="62" fillId="59" borderId="1" xfId="0" applyFont="1" applyFill="1" applyBorder="1" applyAlignment="1">
      <alignment horizontal="left" vertical="center" wrapText="1"/>
    </xf>
    <xf numFmtId="0" fontId="62" fillId="59" borderId="2" xfId="0" applyFont="1" applyFill="1" applyBorder="1" applyAlignment="1">
      <alignment horizontal="center" vertical="center" wrapText="1"/>
    </xf>
    <xf numFmtId="0" fontId="78" fillId="59" borderId="1" xfId="0" applyFont="1" applyFill="1" applyBorder="1" applyAlignment="1">
      <alignment horizontal="left" vertical="center" wrapText="1"/>
    </xf>
    <xf numFmtId="0" fontId="4" fillId="59" borderId="1" xfId="0" applyFont="1" applyFill="1" applyBorder="1" applyAlignment="1">
      <alignment wrapText="1"/>
    </xf>
    <xf numFmtId="0" fontId="4" fillId="59" borderId="1" xfId="0" applyFont="1" applyFill="1" applyBorder="1" applyAlignment="1">
      <alignment vertical="center" wrapText="1"/>
    </xf>
    <xf numFmtId="0" fontId="4" fillId="59" borderId="1" xfId="0" applyFont="1" applyFill="1" applyBorder="1" applyAlignment="1">
      <alignment horizontal="left" vertical="center" wrapText="1"/>
    </xf>
    <xf numFmtId="0" fontId="6" fillId="52" borderId="1" xfId="0" applyNumberFormat="1" applyFont="1" applyFill="1" applyBorder="1" applyAlignment="1">
      <alignment horizontal="center" textRotation="90" wrapText="1"/>
    </xf>
    <xf numFmtId="169" fontId="60" fillId="52" borderId="1" xfId="0" applyNumberFormat="1" applyFont="1" applyFill="1" applyBorder="1" applyAlignment="1">
      <alignment horizontal="center" vertical="center" wrapText="1"/>
    </xf>
    <xf numFmtId="169" fontId="60" fillId="52" borderId="2" xfId="0" applyNumberFormat="1" applyFont="1" applyFill="1" applyBorder="1" applyAlignment="1">
      <alignment horizontal="center" vertical="center" wrapText="1"/>
    </xf>
    <xf numFmtId="169" fontId="60" fillId="52" borderId="1" xfId="0" applyNumberFormat="1" applyFont="1" applyFill="1" applyBorder="1" applyAlignment="1">
      <alignment horizontal="center" vertical="center"/>
    </xf>
    <xf numFmtId="0" fontId="6" fillId="58" borderId="1" xfId="0" applyFont="1" applyFill="1" applyBorder="1" applyAlignment="1">
      <alignment horizontal="center" vertical="center" wrapText="1"/>
    </xf>
    <xf numFmtId="1" fontId="6" fillId="58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169" fontId="3" fillId="52" borderId="1" xfId="0" applyNumberFormat="1" applyFont="1" applyFill="1" applyBorder="1" applyAlignment="1">
      <alignment horizontal="center" vertical="center" wrapText="1"/>
    </xf>
    <xf numFmtId="0" fontId="6" fillId="60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79" fillId="0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14" fontId="11" fillId="0" borderId="1" xfId="0" applyNumberFormat="1" applyFont="1" applyFill="1" applyBorder="1" applyAlignment="1">
      <alignment horizontal="center" vertical="center" wrapText="1"/>
    </xf>
    <xf numFmtId="17" fontId="11" fillId="0" borderId="1" xfId="0" applyNumberFormat="1" applyFont="1" applyFill="1" applyBorder="1" applyAlignment="1">
      <alignment horizontal="center" vertical="center" wrapText="1"/>
    </xf>
    <xf numFmtId="17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/>
    </xf>
    <xf numFmtId="0" fontId="80" fillId="0" borderId="1" xfId="1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62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wrapText="1"/>
    </xf>
    <xf numFmtId="0" fontId="4" fillId="58" borderId="1" xfId="0" applyFont="1" applyFill="1" applyBorder="1" applyAlignment="1">
      <alignment wrapText="1"/>
    </xf>
    <xf numFmtId="0" fontId="4" fillId="0" borderId="1" xfId="0" applyFont="1" applyFill="1" applyBorder="1" applyAlignment="1">
      <alignment vertical="center" wrapText="1"/>
    </xf>
    <xf numFmtId="1" fontId="11" fillId="51" borderId="1" xfId="0" applyNumberFormat="1" applyFont="1" applyFill="1" applyBorder="1" applyAlignment="1">
      <alignment horizontal="center" vertical="center" wrapText="1"/>
    </xf>
    <xf numFmtId="0" fontId="6" fillId="51" borderId="1" xfId="0" applyNumberFormat="1" applyFont="1" applyFill="1" applyBorder="1" applyAlignment="1">
      <alignment horizontal="center" vertical="center" wrapText="1"/>
    </xf>
    <xf numFmtId="17" fontId="11" fillId="51" borderId="1" xfId="0" applyNumberFormat="1" applyFont="1" applyFill="1" applyBorder="1" applyAlignment="1">
      <alignment horizontal="center" vertical="center" wrapText="1"/>
    </xf>
    <xf numFmtId="17" fontId="6" fillId="51" borderId="1" xfId="0" applyNumberFormat="1" applyFont="1" applyFill="1" applyBorder="1" applyAlignment="1">
      <alignment horizontal="center" vertical="center" wrapText="1"/>
    </xf>
    <xf numFmtId="2" fontId="6" fillId="51" borderId="1" xfId="0" applyNumberFormat="1" applyFont="1" applyFill="1" applyBorder="1" applyAlignment="1">
      <alignment horizontal="center" vertical="center" wrapText="1"/>
    </xf>
    <xf numFmtId="1" fontId="6" fillId="51" borderId="1" xfId="0" applyNumberFormat="1" applyFont="1" applyFill="1" applyBorder="1" applyAlignment="1">
      <alignment horizontal="center" wrapText="1"/>
    </xf>
    <xf numFmtId="0" fontId="80" fillId="51" borderId="1" xfId="1" applyFont="1" applyFill="1" applyBorder="1" applyAlignment="1">
      <alignment horizontal="center"/>
    </xf>
    <xf numFmtId="0" fontId="6" fillId="60" borderId="1" xfId="0" applyFont="1" applyFill="1" applyBorder="1" applyAlignment="1">
      <alignment horizontal="center" vertical="center"/>
    </xf>
    <xf numFmtId="1" fontId="6" fillId="6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79" fillId="0" borderId="1" xfId="1" applyFont="1" applyFill="1" applyBorder="1" applyAlignment="1">
      <alignment horizontal="center"/>
    </xf>
    <xf numFmtId="0" fontId="79" fillId="51" borderId="1" xfId="1" applyFont="1" applyFill="1" applyBorder="1" applyAlignment="1">
      <alignment horizontal="center"/>
    </xf>
    <xf numFmtId="0" fontId="4" fillId="58" borderId="2" xfId="0" applyNumberFormat="1" applyFont="1" applyFill="1" applyBorder="1" applyAlignment="1">
      <alignment horizontal="center" vertical="center" wrapText="1"/>
    </xf>
    <xf numFmtId="0" fontId="4" fillId="58" borderId="1" xfId="0" applyNumberFormat="1" applyFont="1" applyFill="1" applyBorder="1" applyAlignment="1">
      <alignment horizontal="center" vertical="center" wrapText="1"/>
    </xf>
    <xf numFmtId="0" fontId="62" fillId="51" borderId="1" xfId="0" applyFont="1" applyFill="1" applyBorder="1" applyAlignment="1">
      <alignment horizontal="center" vertical="center" wrapText="1"/>
    </xf>
    <xf numFmtId="0" fontId="62" fillId="51" borderId="2" xfId="0" applyFont="1" applyFill="1" applyBorder="1" applyAlignment="1">
      <alignment horizontal="center" vertical="center" wrapText="1"/>
    </xf>
    <xf numFmtId="0" fontId="6" fillId="58" borderId="0" xfId="0" applyFont="1" applyFill="1"/>
    <xf numFmtId="0" fontId="4" fillId="58" borderId="0" xfId="0" applyFont="1" applyFill="1"/>
    <xf numFmtId="0" fontId="6" fillId="58" borderId="0" xfId="0" applyFont="1" applyFill="1" applyAlignment="1">
      <alignment vertical="center"/>
    </xf>
    <xf numFmtId="0" fontId="62" fillId="58" borderId="1" xfId="0" applyFont="1" applyFill="1" applyBorder="1" applyAlignment="1">
      <alignment horizontal="left" vertical="center" wrapText="1"/>
    </xf>
    <xf numFmtId="0" fontId="78" fillId="58" borderId="1" xfId="0" applyFont="1" applyFill="1" applyBorder="1" applyAlignment="1">
      <alignment horizontal="left" vertical="center" wrapText="1"/>
    </xf>
    <xf numFmtId="0" fontId="70" fillId="58" borderId="0" xfId="0" applyFont="1" applyFill="1"/>
    <xf numFmtId="16" fontId="6" fillId="52" borderId="1" xfId="0" applyNumberFormat="1" applyFont="1" applyFill="1" applyBorder="1" applyAlignment="1">
      <alignment horizontal="center" vertical="center" wrapText="1"/>
    </xf>
    <xf numFmtId="0" fontId="11" fillId="52" borderId="1" xfId="0" applyFont="1" applyFill="1" applyBorder="1" applyAlignment="1">
      <alignment horizontal="left" vertical="center" wrapText="1"/>
    </xf>
    <xf numFmtId="0" fontId="62" fillId="52" borderId="1" xfId="0" applyFont="1" applyFill="1" applyBorder="1" applyAlignment="1">
      <alignment horizontal="left" vertical="center" wrapText="1"/>
    </xf>
    <xf numFmtId="0" fontId="62" fillId="58" borderId="1" xfId="0" applyFont="1" applyFill="1" applyBorder="1" applyAlignment="1">
      <alignment horizontal="center" vertical="center" wrapText="1"/>
    </xf>
    <xf numFmtId="0" fontId="4" fillId="58" borderId="1" xfId="0" applyFont="1" applyFill="1" applyBorder="1" applyAlignment="1">
      <alignment vertical="center" wrapText="1"/>
    </xf>
    <xf numFmtId="0" fontId="6" fillId="58" borderId="0" xfId="0" applyNumberFormat="1" applyFont="1" applyFill="1" applyBorder="1" applyAlignment="1">
      <alignment horizontal="left"/>
    </xf>
    <xf numFmtId="2" fontId="6" fillId="58" borderId="0" xfId="0" applyNumberFormat="1" applyFont="1" applyFill="1" applyBorder="1" applyAlignment="1">
      <alignment horizontal="center"/>
    </xf>
    <xf numFmtId="2" fontId="6" fillId="58" borderId="0" xfId="0" applyNumberFormat="1" applyFont="1" applyFill="1" applyBorder="1" applyAlignment="1">
      <alignment horizontal="right" vertical="top" wrapText="1"/>
    </xf>
    <xf numFmtId="0" fontId="6" fillId="58" borderId="0" xfId="0" applyNumberFormat="1" applyFont="1" applyFill="1" applyBorder="1" applyAlignment="1">
      <alignment horizontal="right" vertical="top"/>
    </xf>
    <xf numFmtId="0" fontId="6" fillId="58" borderId="0" xfId="0" applyNumberFormat="1" applyFont="1" applyFill="1" applyBorder="1" applyAlignment="1"/>
    <xf numFmtId="0" fontId="6" fillId="58" borderId="0" xfId="0" applyNumberFormat="1" applyFont="1" applyFill="1" applyBorder="1" applyAlignment="1">
      <alignment vertical="top"/>
    </xf>
    <xf numFmtId="49" fontId="6" fillId="58" borderId="0" xfId="0" applyNumberFormat="1" applyFont="1" applyFill="1" applyBorder="1" applyAlignment="1">
      <alignment wrapText="1"/>
    </xf>
    <xf numFmtId="169" fontId="11" fillId="51" borderId="1" xfId="0" applyNumberFormat="1" applyFont="1" applyFill="1" applyBorder="1" applyAlignment="1">
      <alignment horizontal="center" vertical="center" wrapText="1"/>
    </xf>
    <xf numFmtId="4" fontId="11" fillId="51" borderId="1" xfId="0" applyNumberFormat="1" applyFont="1" applyFill="1" applyBorder="1" applyAlignment="1" applyProtection="1">
      <alignment horizontal="center" vertical="center" wrapText="1"/>
    </xf>
    <xf numFmtId="1" fontId="11" fillId="58" borderId="1" xfId="0" applyNumberFormat="1" applyFont="1" applyFill="1" applyBorder="1" applyAlignment="1">
      <alignment horizontal="center" vertical="center" wrapText="1"/>
    </xf>
    <xf numFmtId="4" fontId="11" fillId="58" borderId="1" xfId="0" applyNumberFormat="1" applyFont="1" applyFill="1" applyBorder="1" applyAlignment="1" applyProtection="1">
      <alignment horizontal="center" vertical="center" wrapText="1"/>
    </xf>
    <xf numFmtId="169" fontId="11" fillId="58" borderId="1" xfId="0" applyNumberFormat="1" applyFont="1" applyFill="1" applyBorder="1" applyAlignment="1">
      <alignment horizontal="center" vertical="center" wrapText="1"/>
    </xf>
    <xf numFmtId="169" fontId="11" fillId="51" borderId="2" xfId="0" applyNumberFormat="1" applyFont="1" applyFill="1" applyBorder="1" applyAlignment="1">
      <alignment horizontal="center" vertical="center" wrapText="1"/>
    </xf>
    <xf numFmtId="1" fontId="70" fillId="58" borderId="1" xfId="0" applyNumberFormat="1" applyFont="1" applyFill="1" applyBorder="1" applyAlignment="1">
      <alignment horizontal="center" vertical="center" wrapText="1"/>
    </xf>
    <xf numFmtId="4" fontId="70" fillId="58" borderId="1" xfId="0" applyNumberFormat="1" applyFont="1" applyFill="1" applyBorder="1" applyAlignment="1" applyProtection="1">
      <alignment horizontal="center" vertical="center" wrapText="1"/>
    </xf>
    <xf numFmtId="169" fontId="11" fillId="52" borderId="1" xfId="0" applyNumberFormat="1" applyFont="1" applyFill="1" applyBorder="1" applyAlignment="1">
      <alignment horizontal="center" vertical="center" wrapText="1"/>
    </xf>
    <xf numFmtId="4" fontId="11" fillId="52" borderId="1" xfId="0" applyNumberFormat="1" applyFont="1" applyFill="1" applyBorder="1" applyAlignment="1" applyProtection="1">
      <alignment horizontal="center" vertical="center" wrapText="1"/>
    </xf>
    <xf numFmtId="1" fontId="11" fillId="52" borderId="1" xfId="0" applyNumberFormat="1" applyFont="1" applyFill="1" applyBorder="1" applyAlignment="1">
      <alignment horizontal="center" vertical="center" wrapText="1"/>
    </xf>
    <xf numFmtId="1" fontId="6" fillId="58" borderId="1" xfId="0" applyNumberFormat="1" applyFont="1" applyFill="1" applyBorder="1" applyAlignment="1">
      <alignment horizontal="center" vertical="center" wrapText="1"/>
    </xf>
    <xf numFmtId="4" fontId="6" fillId="58" borderId="1" xfId="0" applyNumberFormat="1" applyFont="1" applyFill="1" applyBorder="1" applyAlignment="1" applyProtection="1">
      <alignment horizontal="center" vertical="center" wrapText="1"/>
    </xf>
    <xf numFmtId="1" fontId="11" fillId="58" borderId="1" xfId="0" applyNumberFormat="1" applyFont="1" applyFill="1" applyBorder="1" applyAlignment="1">
      <alignment horizontal="center" vertical="center"/>
    </xf>
    <xf numFmtId="169" fontId="11" fillId="58" borderId="1" xfId="0" applyNumberFormat="1" applyFont="1" applyFill="1" applyBorder="1" applyAlignment="1">
      <alignment horizontal="center" vertical="center"/>
    </xf>
    <xf numFmtId="0" fontId="6" fillId="52" borderId="1" xfId="0" applyFont="1" applyFill="1" applyBorder="1" applyAlignment="1">
      <alignment horizontal="center" vertical="center" wrapText="1"/>
    </xf>
    <xf numFmtId="0" fontId="11" fillId="52" borderId="1" xfId="0" applyFont="1" applyFill="1" applyBorder="1" applyAlignment="1">
      <alignment horizontal="center" vertical="center" wrapText="1"/>
    </xf>
    <xf numFmtId="169" fontId="11" fillId="52" borderId="1" xfId="0" applyNumberFormat="1" applyFont="1" applyFill="1" applyBorder="1" applyAlignment="1">
      <alignment horizontal="center" wrapText="1"/>
    </xf>
    <xf numFmtId="1" fontId="11" fillId="52" borderId="1" xfId="0" applyNumberFormat="1" applyFont="1" applyFill="1" applyBorder="1" applyAlignment="1">
      <alignment horizontal="center" wrapText="1"/>
    </xf>
    <xf numFmtId="1" fontId="70" fillId="58" borderId="1" xfId="0" applyNumberFormat="1" applyFont="1" applyFill="1" applyBorder="1" applyAlignment="1">
      <alignment horizontal="center" vertical="center"/>
    </xf>
    <xf numFmtId="14" fontId="70" fillId="58" borderId="1" xfId="0" applyNumberFormat="1" applyFont="1" applyFill="1" applyBorder="1" applyAlignment="1">
      <alignment horizontal="center" vertical="center" wrapText="1"/>
    </xf>
    <xf numFmtId="0" fontId="6" fillId="58" borderId="1" xfId="0" applyFont="1" applyFill="1" applyBorder="1" applyAlignment="1">
      <alignment horizontal="center" vertical="center" wrapText="1"/>
    </xf>
    <xf numFmtId="0" fontId="6" fillId="58" borderId="1" xfId="0" applyFont="1" applyFill="1" applyBorder="1" applyAlignment="1">
      <alignment horizontal="center" vertical="center" wrapText="1"/>
    </xf>
    <xf numFmtId="1" fontId="6" fillId="58" borderId="1" xfId="0" applyNumberFormat="1" applyFont="1" applyFill="1" applyBorder="1" applyAlignment="1">
      <alignment horizontal="center" vertical="center"/>
    </xf>
    <xf numFmtId="0" fontId="73" fillId="58" borderId="1" xfId="0" applyFont="1" applyFill="1" applyBorder="1" applyAlignment="1">
      <alignment vertical="center" wrapText="1"/>
    </xf>
    <xf numFmtId="0" fontId="81" fillId="59" borderId="1" xfId="1" applyFont="1" applyFill="1" applyBorder="1" applyAlignment="1">
      <alignment horizontal="center" vertical="center" wrapText="1"/>
    </xf>
    <xf numFmtId="2" fontId="3" fillId="52" borderId="0" xfId="0" applyNumberFormat="1" applyFont="1" applyFill="1" applyBorder="1" applyAlignment="1">
      <alignment horizontal="center"/>
    </xf>
    <xf numFmtId="2" fontId="6" fillId="52" borderId="1" xfId="0" applyNumberFormat="1" applyFont="1" applyFill="1" applyBorder="1" applyAlignment="1">
      <alignment horizontal="center" vertical="center"/>
    </xf>
    <xf numFmtId="1" fontId="6" fillId="52" borderId="1" xfId="0" applyNumberFormat="1" applyFont="1" applyFill="1" applyBorder="1" applyAlignment="1">
      <alignment horizontal="center"/>
    </xf>
    <xf numFmtId="169" fontId="60" fillId="58" borderId="1" xfId="0" applyNumberFormat="1" applyFont="1" applyFill="1" applyBorder="1" applyAlignment="1">
      <alignment horizontal="center" vertical="center" wrapText="1"/>
    </xf>
    <xf numFmtId="169" fontId="69" fillId="52" borderId="1" xfId="0" applyNumberFormat="1" applyFont="1" applyFill="1" applyBorder="1" applyAlignment="1">
      <alignment horizontal="center" vertical="center" wrapText="1"/>
    </xf>
    <xf numFmtId="169" fontId="69" fillId="58" borderId="1" xfId="0" applyNumberFormat="1" applyFont="1" applyFill="1" applyBorder="1" applyAlignment="1">
      <alignment horizontal="center" vertical="center" wrapText="1"/>
    </xf>
    <xf numFmtId="169" fontId="60" fillId="58" borderId="1" xfId="0" applyNumberFormat="1" applyFont="1" applyFill="1" applyBorder="1" applyAlignment="1">
      <alignment horizontal="center" vertical="center"/>
    </xf>
    <xf numFmtId="169" fontId="3" fillId="52" borderId="1" xfId="0" applyNumberFormat="1" applyFont="1" applyFill="1" applyBorder="1" applyAlignment="1">
      <alignment horizontal="center" vertical="center"/>
    </xf>
    <xf numFmtId="169" fontId="3" fillId="58" borderId="1" xfId="0" applyNumberFormat="1" applyFont="1" applyFill="1" applyBorder="1" applyAlignment="1">
      <alignment horizontal="center" vertical="center"/>
    </xf>
    <xf numFmtId="169" fontId="74" fillId="52" borderId="1" xfId="0" applyNumberFormat="1" applyFont="1" applyFill="1" applyBorder="1" applyAlignment="1">
      <alignment horizontal="center" vertical="center"/>
    </xf>
    <xf numFmtId="169" fontId="74" fillId="58" borderId="1" xfId="0" applyNumberFormat="1" applyFont="1" applyFill="1" applyBorder="1" applyAlignment="1">
      <alignment horizontal="center" vertical="center"/>
    </xf>
    <xf numFmtId="169" fontId="71" fillId="58" borderId="1" xfId="0" applyNumberFormat="1" applyFont="1" applyFill="1" applyBorder="1" applyAlignment="1">
      <alignment horizontal="center" vertical="center" wrapText="1"/>
    </xf>
    <xf numFmtId="0" fontId="79" fillId="58" borderId="1" xfId="1" applyFont="1" applyFill="1" applyBorder="1" applyAlignment="1">
      <alignment horizontal="center" vertical="center"/>
    </xf>
    <xf numFmtId="0" fontId="6" fillId="51" borderId="0" xfId="0" applyNumberFormat="1" applyFont="1" applyFill="1" applyBorder="1" applyAlignment="1">
      <alignment horizontal="left"/>
    </xf>
    <xf numFmtId="0" fontId="81" fillId="58" borderId="1" xfId="1" applyFont="1" applyFill="1" applyBorder="1" applyAlignment="1">
      <alignment horizontal="center" vertical="center" wrapText="1"/>
    </xf>
    <xf numFmtId="0" fontId="70" fillId="0" borderId="1" xfId="0" applyNumberFormat="1" applyFont="1" applyFill="1" applyBorder="1" applyAlignment="1">
      <alignment horizontal="center" vertical="center" wrapText="1"/>
    </xf>
    <xf numFmtId="0" fontId="70" fillId="51" borderId="1" xfId="0" applyNumberFormat="1" applyFont="1" applyFill="1" applyBorder="1" applyAlignment="1">
      <alignment horizontal="center" vertical="center" wrapText="1"/>
    </xf>
    <xf numFmtId="0" fontId="70" fillId="58" borderId="1" xfId="0" applyFont="1" applyFill="1" applyBorder="1" applyAlignment="1">
      <alignment horizontal="center" vertical="center"/>
    </xf>
    <xf numFmtId="0" fontId="70" fillId="60" borderId="1" xfId="0" applyFont="1" applyFill="1" applyBorder="1" applyAlignment="1">
      <alignment horizontal="center" vertical="center"/>
    </xf>
    <xf numFmtId="0" fontId="70" fillId="0" borderId="1" xfId="0" applyFont="1" applyFill="1" applyBorder="1" applyAlignment="1">
      <alignment horizontal="center" vertical="center"/>
    </xf>
    <xf numFmtId="2" fontId="70" fillId="51" borderId="1" xfId="0" applyNumberFormat="1" applyFont="1" applyFill="1" applyBorder="1" applyAlignment="1">
      <alignment horizontal="center" vertical="center" wrapText="1"/>
    </xf>
    <xf numFmtId="1" fontId="70" fillId="60" borderId="1" xfId="0" applyNumberFormat="1" applyFont="1" applyFill="1" applyBorder="1" applyAlignment="1">
      <alignment horizontal="center" vertical="center"/>
    </xf>
    <xf numFmtId="1" fontId="70" fillId="0" borderId="1" xfId="0" applyNumberFormat="1" applyFont="1" applyFill="1" applyBorder="1" applyAlignment="1">
      <alignment horizontal="center" vertical="center"/>
    </xf>
    <xf numFmtId="1" fontId="70" fillId="0" borderId="1" xfId="0" applyNumberFormat="1" applyFont="1" applyFill="1" applyBorder="1" applyAlignment="1">
      <alignment horizontal="center"/>
    </xf>
    <xf numFmtId="0" fontId="69" fillId="51" borderId="0" xfId="0" applyNumberFormat="1" applyFont="1" applyFill="1" applyBorder="1" applyAlignment="1">
      <alignment horizontal="left"/>
    </xf>
    <xf numFmtId="169" fontId="6" fillId="60" borderId="1" xfId="0" applyNumberFormat="1" applyFont="1" applyFill="1" applyBorder="1" applyAlignment="1">
      <alignment horizontal="center"/>
    </xf>
    <xf numFmtId="169" fontId="6" fillId="51" borderId="1" xfId="0" applyNumberFormat="1" applyFont="1" applyFill="1" applyBorder="1" applyAlignment="1">
      <alignment horizontal="center" wrapText="1"/>
    </xf>
    <xf numFmtId="169" fontId="70" fillId="60" borderId="1" xfId="0" applyNumberFormat="1" applyFont="1" applyFill="1" applyBorder="1" applyAlignment="1">
      <alignment horizontal="center"/>
    </xf>
    <xf numFmtId="169" fontId="70" fillId="51" borderId="1" xfId="0" applyNumberFormat="1" applyFont="1" applyFill="1" applyBorder="1" applyAlignment="1">
      <alignment horizontal="center" wrapText="1"/>
    </xf>
    <xf numFmtId="1" fontId="6" fillId="51" borderId="1" xfId="0" applyNumberFormat="1" applyFont="1" applyFill="1" applyBorder="1" applyAlignment="1">
      <alignment horizontal="center" vertical="center" wrapText="1"/>
    </xf>
    <xf numFmtId="1" fontId="70" fillId="51" borderId="1" xfId="0" applyNumberFormat="1" applyFont="1" applyFill="1" applyBorder="1" applyAlignment="1">
      <alignment horizontal="center" vertical="center" wrapText="1"/>
    </xf>
    <xf numFmtId="169" fontId="6" fillId="60" borderId="1" xfId="0" applyNumberFormat="1" applyFont="1" applyFill="1" applyBorder="1" applyAlignment="1">
      <alignment horizontal="center" vertical="center"/>
    </xf>
    <xf numFmtId="169" fontId="6" fillId="51" borderId="1" xfId="0" applyNumberFormat="1" applyFont="1" applyFill="1" applyBorder="1" applyAlignment="1">
      <alignment horizontal="center" vertical="center" wrapText="1"/>
    </xf>
    <xf numFmtId="169" fontId="70" fillId="60" borderId="1" xfId="0" applyNumberFormat="1" applyFont="1" applyFill="1" applyBorder="1" applyAlignment="1">
      <alignment horizontal="center" vertical="center"/>
    </xf>
    <xf numFmtId="169" fontId="70" fillId="51" borderId="1" xfId="0" applyNumberFormat="1" applyFont="1" applyFill="1" applyBorder="1" applyAlignment="1">
      <alignment horizontal="center" vertical="center" wrapText="1"/>
    </xf>
    <xf numFmtId="1" fontId="3" fillId="58" borderId="0" xfId="0" applyNumberFormat="1" applyFont="1" applyFill="1" applyBorder="1" applyAlignment="1">
      <alignment horizontal="left"/>
    </xf>
    <xf numFmtId="169" fontId="70" fillId="58" borderId="1" xfId="0" applyNumberFormat="1" applyFont="1" applyFill="1" applyBorder="1" applyAlignment="1">
      <alignment horizontal="center" vertical="center" wrapText="1"/>
    </xf>
    <xf numFmtId="169" fontId="6" fillId="58" borderId="1" xfId="0" applyNumberFormat="1" applyFont="1" applyFill="1" applyBorder="1" applyAlignment="1">
      <alignment horizontal="center" vertical="center" wrapText="1"/>
    </xf>
    <xf numFmtId="169" fontId="6" fillId="58" borderId="1" xfId="338" applyNumberFormat="1" applyFont="1" applyFill="1" applyBorder="1" applyAlignment="1">
      <alignment horizontal="center" vertical="center"/>
    </xf>
    <xf numFmtId="169" fontId="70" fillId="58" borderId="1" xfId="0" applyNumberFormat="1" applyFont="1" applyFill="1" applyBorder="1" applyAlignment="1">
      <alignment horizontal="center" vertical="center"/>
    </xf>
    <xf numFmtId="169" fontId="6" fillId="58" borderId="1" xfId="0" applyNumberFormat="1" applyFont="1" applyFill="1" applyBorder="1" applyAlignment="1">
      <alignment horizontal="center" vertical="center"/>
    </xf>
    <xf numFmtId="0" fontId="78" fillId="58" borderId="0" xfId="0" applyNumberFormat="1" applyFont="1" applyFill="1" applyBorder="1" applyAlignment="1">
      <alignment horizontal="left"/>
    </xf>
    <xf numFmtId="0" fontId="82" fillId="58" borderId="0" xfId="0" applyNumberFormat="1" applyFont="1" applyFill="1" applyBorder="1" applyAlignment="1">
      <alignment horizontal="left"/>
    </xf>
    <xf numFmtId="0" fontId="9" fillId="58" borderId="0" xfId="0" applyNumberFormat="1" applyFont="1" applyFill="1" applyBorder="1" applyAlignment="1">
      <alignment horizontal="center"/>
    </xf>
    <xf numFmtId="0" fontId="82" fillId="58" borderId="0" xfId="0" applyNumberFormat="1" applyFont="1" applyFill="1" applyBorder="1" applyAlignment="1">
      <alignment horizontal="center"/>
    </xf>
    <xf numFmtId="2" fontId="77" fillId="58" borderId="0" xfId="0" applyNumberFormat="1" applyFont="1" applyFill="1" applyBorder="1" applyAlignment="1">
      <alignment horizontal="center"/>
    </xf>
    <xf numFmtId="0" fontId="77" fillId="58" borderId="0" xfId="0" applyNumberFormat="1" applyFont="1" applyFill="1" applyBorder="1" applyAlignment="1">
      <alignment horizontal="right"/>
    </xf>
    <xf numFmtId="0" fontId="9" fillId="58" borderId="0" xfId="0" applyNumberFormat="1" applyFont="1" applyFill="1" applyBorder="1" applyAlignment="1">
      <alignment horizontal="left"/>
    </xf>
    <xf numFmtId="0" fontId="5" fillId="58" borderId="0" xfId="0" applyNumberFormat="1" applyFont="1" applyFill="1" applyBorder="1" applyAlignment="1">
      <alignment horizontal="left"/>
    </xf>
    <xf numFmtId="0" fontId="77" fillId="58" borderId="0" xfId="0" applyNumberFormat="1" applyFont="1" applyFill="1" applyBorder="1" applyAlignment="1">
      <alignment horizontal="left"/>
    </xf>
    <xf numFmtId="0" fontId="4" fillId="58" borderId="0" xfId="0" applyNumberFormat="1" applyFont="1" applyFill="1" applyBorder="1" applyAlignment="1">
      <alignment horizontal="center"/>
    </xf>
    <xf numFmtId="0" fontId="78" fillId="58" borderId="0" xfId="0" applyNumberFormat="1" applyFont="1" applyFill="1" applyBorder="1" applyAlignment="1">
      <alignment horizontal="center"/>
    </xf>
    <xf numFmtId="0" fontId="5" fillId="58" borderId="0" xfId="0" applyNumberFormat="1" applyFont="1" applyFill="1" applyBorder="1" applyAlignment="1"/>
    <xf numFmtId="0" fontId="4" fillId="58" borderId="0" xfId="0" applyNumberFormat="1" applyFont="1" applyFill="1" applyBorder="1" applyAlignment="1"/>
    <xf numFmtId="0" fontId="77" fillId="58" borderId="0" xfId="0" applyNumberFormat="1" applyFont="1" applyFill="1" applyBorder="1" applyAlignment="1"/>
    <xf numFmtId="2" fontId="77" fillId="58" borderId="0" xfId="0" applyNumberFormat="1" applyFont="1" applyFill="1" applyBorder="1" applyAlignment="1">
      <alignment horizontal="right" vertical="top" wrapText="1"/>
    </xf>
    <xf numFmtId="0" fontId="78" fillId="58" borderId="0" xfId="0" applyNumberFormat="1" applyFont="1" applyFill="1" applyBorder="1" applyAlignment="1">
      <alignment horizontal="right" vertical="top"/>
    </xf>
    <xf numFmtId="0" fontId="84" fillId="58" borderId="0" xfId="0" applyFont="1" applyFill="1"/>
    <xf numFmtId="0" fontId="0" fillId="58" borderId="0" xfId="0" applyFill="1"/>
    <xf numFmtId="0" fontId="69" fillId="58" borderId="0" xfId="0" applyNumberFormat="1" applyFont="1" applyFill="1" applyBorder="1" applyAlignment="1">
      <alignment horizontal="right"/>
    </xf>
    <xf numFmtId="0" fontId="78" fillId="58" borderId="0" xfId="0" applyNumberFormat="1" applyFont="1" applyFill="1" applyBorder="1" applyAlignment="1"/>
    <xf numFmtId="0" fontId="70" fillId="58" borderId="0" xfId="0" applyNumberFormat="1" applyFont="1" applyFill="1" applyBorder="1" applyAlignment="1">
      <alignment horizontal="right"/>
    </xf>
    <xf numFmtId="0" fontId="10" fillId="58" borderId="0" xfId="0" applyNumberFormat="1" applyFont="1" applyFill="1" applyBorder="1" applyAlignment="1">
      <alignment horizontal="left"/>
    </xf>
    <xf numFmtId="0" fontId="4" fillId="58" borderId="0" xfId="0" applyNumberFormat="1" applyFont="1" applyFill="1" applyBorder="1" applyAlignment="1">
      <alignment vertical="top"/>
    </xf>
    <xf numFmtId="0" fontId="78" fillId="58" borderId="0" xfId="0" applyNumberFormat="1" applyFont="1" applyFill="1" applyBorder="1" applyAlignment="1">
      <alignment vertical="top"/>
    </xf>
    <xf numFmtId="0" fontId="78" fillId="58" borderId="0" xfId="0" applyNumberFormat="1" applyFont="1" applyFill="1" applyBorder="1" applyAlignment="1">
      <alignment horizontal="right"/>
    </xf>
    <xf numFmtId="49" fontId="4" fillId="58" borderId="0" xfId="0" applyNumberFormat="1" applyFont="1" applyFill="1" applyBorder="1" applyAlignment="1"/>
    <xf numFmtId="0" fontId="70" fillId="58" borderId="0" xfId="0" applyNumberFormat="1" applyFont="1" applyFill="1" applyBorder="1" applyAlignment="1">
      <alignment horizontal="center"/>
    </xf>
    <xf numFmtId="49" fontId="4" fillId="58" borderId="0" xfId="0" applyNumberFormat="1" applyFont="1" applyFill="1" applyBorder="1" applyAlignment="1">
      <alignment wrapText="1"/>
    </xf>
    <xf numFmtId="49" fontId="70" fillId="58" borderId="0" xfId="0" applyNumberFormat="1" applyFont="1" applyFill="1" applyBorder="1" applyAlignment="1"/>
    <xf numFmtId="0" fontId="5" fillId="58" borderId="0" xfId="0" applyNumberFormat="1" applyFont="1" applyFill="1" applyBorder="1" applyAlignment="1">
      <alignment horizontal="center" vertical="top"/>
    </xf>
    <xf numFmtId="0" fontId="77" fillId="58" borderId="0" xfId="0" applyNumberFormat="1" applyFont="1" applyFill="1" applyBorder="1" applyAlignment="1">
      <alignment horizontal="center" vertical="top"/>
    </xf>
    <xf numFmtId="0" fontId="61" fillId="58" borderId="0" xfId="0" applyNumberFormat="1" applyFont="1" applyFill="1" applyBorder="1" applyAlignment="1">
      <alignment horizontal="left"/>
    </xf>
    <xf numFmtId="0" fontId="5" fillId="58" borderId="0" xfId="0" applyNumberFormat="1" applyFont="1" applyFill="1" applyBorder="1" applyAlignment="1">
      <alignment horizontal="left" vertical="center"/>
    </xf>
    <xf numFmtId="2" fontId="5" fillId="58" borderId="0" xfId="0" applyNumberFormat="1" applyFont="1" applyFill="1" applyBorder="1" applyAlignment="1">
      <alignment horizontal="center"/>
    </xf>
    <xf numFmtId="0" fontId="5" fillId="58" borderId="0" xfId="0" applyNumberFormat="1" applyFont="1" applyFill="1" applyBorder="1" applyAlignment="1">
      <alignment horizontal="center"/>
    </xf>
    <xf numFmtId="0" fontId="11" fillId="58" borderId="0" xfId="0" applyNumberFormat="1" applyFont="1" applyFill="1" applyBorder="1" applyAlignment="1">
      <alignment horizontal="left"/>
    </xf>
    <xf numFmtId="0" fontId="60" fillId="58" borderId="0" xfId="0" applyNumberFormat="1" applyFont="1" applyFill="1" applyBorder="1" applyAlignment="1">
      <alignment horizontal="left"/>
    </xf>
    <xf numFmtId="2" fontId="3" fillId="58" borderId="0" xfId="0" applyNumberFormat="1" applyFont="1" applyFill="1" applyBorder="1" applyAlignment="1">
      <alignment horizontal="center"/>
    </xf>
    <xf numFmtId="0" fontId="3" fillId="58" borderId="0" xfId="0" applyNumberFormat="1" applyFont="1" applyFill="1" applyBorder="1" applyAlignment="1">
      <alignment horizontal="center"/>
    </xf>
    <xf numFmtId="0" fontId="3" fillId="58" borderId="0" xfId="0" applyNumberFormat="1" applyFont="1" applyFill="1" applyBorder="1" applyAlignment="1">
      <alignment horizontal="right"/>
    </xf>
    <xf numFmtId="0" fontId="63" fillId="58" borderId="0" xfId="0" applyNumberFormat="1" applyFont="1" applyFill="1" applyBorder="1" applyAlignment="1"/>
    <xf numFmtId="0" fontId="63" fillId="58" borderId="0" xfId="0" applyNumberFormat="1" applyFont="1" applyFill="1" applyBorder="1" applyAlignment="1">
      <alignment horizontal="center" wrapText="1"/>
    </xf>
    <xf numFmtId="0" fontId="62" fillId="58" borderId="0" xfId="0" applyNumberFormat="1" applyFont="1" applyFill="1" applyBorder="1" applyAlignment="1">
      <alignment horizontal="left"/>
    </xf>
    <xf numFmtId="2" fontId="4" fillId="58" borderId="0" xfId="0" applyNumberFormat="1" applyFont="1" applyFill="1" applyBorder="1" applyAlignment="1">
      <alignment horizontal="center"/>
    </xf>
    <xf numFmtId="0" fontId="64" fillId="58" borderId="0" xfId="0" applyNumberFormat="1" applyFont="1" applyFill="1" applyBorder="1" applyAlignment="1">
      <alignment vertical="top"/>
    </xf>
    <xf numFmtId="0" fontId="64" fillId="58" borderId="0" xfId="0" applyNumberFormat="1" applyFont="1" applyFill="1" applyBorder="1" applyAlignment="1">
      <alignment horizontal="center" vertical="top"/>
    </xf>
    <xf numFmtId="0" fontId="4" fillId="58" borderId="0" xfId="0" applyNumberFormat="1" applyFont="1" applyFill="1" applyBorder="1" applyAlignment="1">
      <alignment horizontal="right"/>
    </xf>
    <xf numFmtId="2" fontId="65" fillId="58" borderId="0" xfId="0" applyNumberFormat="1" applyFont="1" applyFill="1" applyBorder="1" applyAlignment="1">
      <alignment horizontal="center"/>
    </xf>
    <xf numFmtId="0" fontId="65" fillId="58" borderId="0" xfId="0" applyNumberFormat="1" applyFont="1" applyFill="1" applyBorder="1" applyAlignment="1">
      <alignment horizontal="center"/>
    </xf>
    <xf numFmtId="2" fontId="63" fillId="58" borderId="0" xfId="0" applyNumberFormat="1" applyFont="1" applyFill="1" applyBorder="1" applyAlignment="1">
      <alignment horizontal="center"/>
    </xf>
    <xf numFmtId="1" fontId="63" fillId="58" borderId="0" xfId="0" applyNumberFormat="1" applyFont="1" applyFill="1" applyBorder="1" applyAlignment="1"/>
    <xf numFmtId="0" fontId="63" fillId="58" borderId="0" xfId="0" applyNumberFormat="1" applyFont="1" applyFill="1" applyBorder="1" applyAlignment="1">
      <alignment horizontal="center"/>
    </xf>
    <xf numFmtId="2" fontId="63" fillId="58" borderId="0" xfId="0" applyNumberFormat="1" applyFont="1" applyFill="1" applyBorder="1" applyAlignment="1">
      <alignment horizontal="right"/>
    </xf>
    <xf numFmtId="49" fontId="63" fillId="58" borderId="0" xfId="0" applyNumberFormat="1" applyFont="1" applyFill="1" applyBorder="1" applyAlignment="1"/>
    <xf numFmtId="2" fontId="64" fillId="58" borderId="0" xfId="0" applyNumberFormat="1" applyFont="1" applyFill="1" applyBorder="1" applyAlignment="1">
      <alignment horizontal="center"/>
    </xf>
    <xf numFmtId="0" fontId="9" fillId="58" borderId="0" xfId="0" applyNumberFormat="1" applyFont="1" applyFill="1" applyBorder="1" applyAlignment="1"/>
    <xf numFmtId="0" fontId="4" fillId="58" borderId="0" xfId="0" applyFont="1" applyFill="1" applyBorder="1" applyAlignment="1">
      <alignment horizontal="center"/>
    </xf>
    <xf numFmtId="165" fontId="3" fillId="58" borderId="1" xfId="0" applyNumberFormat="1" applyFont="1" applyFill="1" applyBorder="1" applyAlignment="1">
      <alignment horizontal="center" vertical="center" wrapText="1"/>
    </xf>
    <xf numFmtId="169" fontId="3" fillId="0" borderId="1" xfId="0" applyNumberFormat="1" applyFont="1" applyBorder="1" applyAlignment="1">
      <alignment horizontal="center" vertical="center" wrapText="1"/>
    </xf>
    <xf numFmtId="0" fontId="6" fillId="60" borderId="1" xfId="0" applyFont="1" applyFill="1" applyBorder="1" applyAlignment="1">
      <alignment horizontal="center" vertical="center" wrapText="1"/>
    </xf>
    <xf numFmtId="0" fontId="73" fillId="60" borderId="1" xfId="0" applyFont="1" applyFill="1" applyBorder="1" applyAlignment="1">
      <alignment wrapText="1"/>
    </xf>
    <xf numFmtId="0" fontId="5" fillId="60" borderId="1" xfId="0" applyFont="1" applyFill="1" applyBorder="1" applyAlignment="1">
      <alignment vertical="center" wrapText="1"/>
    </xf>
    <xf numFmtId="165" fontId="3" fillId="60" borderId="1" xfId="0" applyNumberFormat="1" applyFont="1" applyFill="1" applyBorder="1" applyAlignment="1">
      <alignment horizontal="center" vertical="center" wrapText="1"/>
    </xf>
    <xf numFmtId="169" fontId="3" fillId="60" borderId="1" xfId="0" applyNumberFormat="1" applyFont="1" applyFill="1" applyBorder="1" applyAlignment="1">
      <alignment horizontal="center" vertical="center" wrapText="1"/>
    </xf>
    <xf numFmtId="0" fontId="3" fillId="60" borderId="0" xfId="0" applyNumberFormat="1" applyFont="1" applyFill="1" applyBorder="1" applyAlignment="1">
      <alignment horizontal="left"/>
    </xf>
    <xf numFmtId="9" fontId="3" fillId="60" borderId="1" xfId="0" applyNumberFormat="1" applyFont="1" applyFill="1" applyBorder="1" applyAlignment="1">
      <alignment horizontal="center" vertical="center" wrapText="1"/>
    </xf>
    <xf numFmtId="4" fontId="3" fillId="60" borderId="1" xfId="0" applyNumberFormat="1" applyFont="1" applyFill="1" applyBorder="1" applyAlignment="1" applyProtection="1">
      <alignment horizontal="center" vertical="center" wrapText="1"/>
    </xf>
    <xf numFmtId="4" fontId="4" fillId="60" borderId="1" xfId="0" applyNumberFormat="1" applyFont="1" applyFill="1" applyBorder="1" applyAlignment="1" applyProtection="1">
      <alignment horizontal="center" vertical="center" wrapText="1"/>
    </xf>
    <xf numFmtId="9" fontId="5" fillId="58" borderId="0" xfId="0" applyNumberFormat="1" applyFont="1" applyFill="1" applyBorder="1" applyAlignment="1">
      <alignment horizontal="center"/>
    </xf>
    <xf numFmtId="9" fontId="6" fillId="58" borderId="0" xfId="0" applyNumberFormat="1" applyFont="1" applyFill="1" applyBorder="1" applyAlignment="1">
      <alignment horizontal="center"/>
    </xf>
    <xf numFmtId="9" fontId="3" fillId="58" borderId="0" xfId="0" applyNumberFormat="1" applyFont="1" applyFill="1" applyBorder="1" applyAlignment="1">
      <alignment horizontal="center"/>
    </xf>
    <xf numFmtId="9" fontId="4" fillId="58" borderId="0" xfId="0" applyNumberFormat="1" applyFont="1" applyFill="1" applyBorder="1" applyAlignment="1">
      <alignment horizontal="center"/>
    </xf>
    <xf numFmtId="9" fontId="3" fillId="58" borderId="0" xfId="0" applyNumberFormat="1" applyFont="1" applyFill="1" applyBorder="1" applyAlignment="1">
      <alignment horizontal="right"/>
    </xf>
    <xf numFmtId="9" fontId="60" fillId="55" borderId="1" xfId="0" applyNumberFormat="1" applyFont="1" applyFill="1" applyBorder="1" applyAlignment="1">
      <alignment horizontal="center" vertical="center" wrapText="1"/>
    </xf>
    <xf numFmtId="9" fontId="60" fillId="56" borderId="1" xfId="0" applyNumberFormat="1" applyFont="1" applyFill="1" applyBorder="1" applyAlignment="1">
      <alignment horizontal="center" vertical="center" wrapText="1"/>
    </xf>
    <xf numFmtId="9" fontId="60" fillId="51" borderId="2" xfId="0" applyNumberFormat="1" applyFont="1" applyFill="1" applyBorder="1" applyAlignment="1">
      <alignment horizontal="center" vertical="center" wrapText="1"/>
    </xf>
    <xf numFmtId="9" fontId="60" fillId="51" borderId="1" xfId="0" applyNumberFormat="1" applyFont="1" applyFill="1" applyBorder="1" applyAlignment="1">
      <alignment horizontal="center" vertical="center" wrapText="1"/>
    </xf>
    <xf numFmtId="9" fontId="60" fillId="58" borderId="1" xfId="0" applyNumberFormat="1" applyFont="1" applyFill="1" applyBorder="1" applyAlignment="1">
      <alignment horizontal="center" vertical="center" wrapText="1"/>
    </xf>
    <xf numFmtId="9" fontId="71" fillId="58" borderId="1" xfId="0" applyNumberFormat="1" applyFont="1" applyFill="1" applyBorder="1" applyAlignment="1">
      <alignment horizontal="center" vertical="center" wrapText="1"/>
    </xf>
    <xf numFmtId="9" fontId="69" fillId="58" borderId="1" xfId="0" applyNumberFormat="1" applyFont="1" applyFill="1" applyBorder="1" applyAlignment="1">
      <alignment horizontal="center" vertical="center" wrapText="1"/>
    </xf>
    <xf numFmtId="9" fontId="3" fillId="58" borderId="1" xfId="0" applyNumberFormat="1" applyFont="1" applyFill="1" applyBorder="1" applyAlignment="1">
      <alignment horizontal="center" vertical="center" wrapText="1"/>
    </xf>
    <xf numFmtId="9" fontId="60" fillId="58" borderId="1" xfId="0" applyNumberFormat="1" applyFont="1" applyFill="1" applyBorder="1" applyAlignment="1">
      <alignment horizontal="center" vertical="center"/>
    </xf>
    <xf numFmtId="9" fontId="60" fillId="51" borderId="1" xfId="0" applyNumberFormat="1" applyFont="1" applyFill="1" applyBorder="1" applyAlignment="1">
      <alignment horizontal="center" vertical="center"/>
    </xf>
    <xf numFmtId="9" fontId="60" fillId="51" borderId="1" xfId="0" applyNumberFormat="1" applyFont="1" applyFill="1" applyBorder="1" applyAlignment="1">
      <alignment horizontal="center" wrapText="1"/>
    </xf>
    <xf numFmtId="9" fontId="3" fillId="0" borderId="0" xfId="0" applyNumberFormat="1" applyFont="1" applyFill="1" applyBorder="1" applyAlignment="1">
      <alignment horizontal="center"/>
    </xf>
    <xf numFmtId="0" fontId="6" fillId="58" borderId="1" xfId="0" applyNumberFormat="1" applyFont="1" applyFill="1" applyBorder="1" applyAlignment="1">
      <alignment horizontal="center"/>
    </xf>
    <xf numFmtId="0" fontId="6" fillId="60" borderId="1" xfId="1" applyFont="1" applyFill="1" applyBorder="1" applyAlignment="1">
      <alignment horizontal="center" vertical="center"/>
    </xf>
    <xf numFmtId="0" fontId="4" fillId="60" borderId="1" xfId="0" applyFont="1" applyFill="1" applyBorder="1" applyAlignment="1">
      <alignment wrapText="1"/>
    </xf>
    <xf numFmtId="3" fontId="3" fillId="60" borderId="1" xfId="0" applyNumberFormat="1" applyFont="1" applyFill="1" applyBorder="1" applyAlignment="1" applyProtection="1">
      <alignment horizontal="center" vertical="center" wrapText="1"/>
    </xf>
    <xf numFmtId="0" fontId="3" fillId="60" borderId="1" xfId="0" applyNumberFormat="1" applyFont="1" applyFill="1" applyBorder="1" applyAlignment="1" applyProtection="1">
      <alignment horizontal="center" vertical="center" wrapText="1"/>
    </xf>
    <xf numFmtId="0" fontId="4" fillId="58" borderId="0" xfId="0" applyFont="1" applyFill="1" applyAlignment="1">
      <alignment horizontal="center"/>
    </xf>
    <xf numFmtId="0" fontId="6" fillId="58" borderId="0" xfId="0" applyFont="1" applyFill="1" applyAlignment="1">
      <alignment horizontal="center"/>
    </xf>
    <xf numFmtId="0" fontId="6" fillId="58" borderId="0" xfId="0" applyFont="1" applyFill="1" applyAlignment="1">
      <alignment horizontal="right"/>
    </xf>
    <xf numFmtId="0" fontId="6" fillId="58" borderId="0" xfId="0" applyFont="1" applyFill="1" applyAlignment="1">
      <alignment horizontal="center" vertical="top"/>
    </xf>
    <xf numFmtId="2" fontId="60" fillId="51" borderId="2" xfId="0" applyNumberFormat="1" applyFont="1" applyFill="1" applyBorder="1" applyAlignment="1">
      <alignment horizontal="center" vertical="center" wrapText="1"/>
    </xf>
    <xf numFmtId="2" fontId="60" fillId="56" borderId="1" xfId="0" applyNumberFormat="1" applyFont="1" applyFill="1" applyBorder="1" applyAlignment="1">
      <alignment horizontal="center" vertical="center" wrapText="1"/>
    </xf>
    <xf numFmtId="2" fontId="60" fillId="55" borderId="1" xfId="0" applyNumberFormat="1" applyFont="1" applyFill="1" applyBorder="1" applyAlignment="1">
      <alignment horizontal="center" vertical="center" wrapText="1"/>
    </xf>
    <xf numFmtId="2" fontId="60" fillId="51" borderId="1" xfId="0" applyNumberFormat="1" applyFont="1" applyFill="1" applyBorder="1" applyAlignment="1">
      <alignment horizontal="center" vertical="center" wrapText="1"/>
    </xf>
    <xf numFmtId="0" fontId="6" fillId="58" borderId="1" xfId="0" applyNumberFormat="1" applyFont="1" applyFill="1" applyBorder="1" applyAlignment="1" applyProtection="1">
      <alignment horizontal="center" vertical="center" wrapText="1"/>
    </xf>
    <xf numFmtId="0" fontId="6" fillId="58" borderId="1" xfId="0" applyNumberFormat="1" applyFont="1" applyFill="1" applyBorder="1" applyAlignment="1">
      <alignment horizontal="center" vertical="center" wrapText="1"/>
    </xf>
    <xf numFmtId="2" fontId="6" fillId="58" borderId="1" xfId="0" applyNumberFormat="1" applyFont="1" applyFill="1" applyBorder="1" applyAlignment="1">
      <alignment horizontal="center" vertical="center" wrapText="1"/>
    </xf>
    <xf numFmtId="0" fontId="5" fillId="58" borderId="0" xfId="0" applyNumberFormat="1" applyFont="1" applyFill="1" applyBorder="1" applyAlignment="1">
      <alignment horizontal="right" vertical="top" wrapText="1"/>
    </xf>
    <xf numFmtId="2" fontId="5" fillId="58" borderId="0" xfId="0" applyNumberFormat="1" applyFont="1" applyFill="1" applyBorder="1" applyAlignment="1">
      <alignment horizontal="right" vertical="top" wrapText="1"/>
    </xf>
    <xf numFmtId="0" fontId="60" fillId="58" borderId="0" xfId="0" applyNumberFormat="1" applyFont="1" applyFill="1" applyBorder="1" applyAlignment="1">
      <alignment horizontal="center"/>
    </xf>
    <xf numFmtId="2" fontId="60" fillId="58" borderId="0" xfId="0" applyNumberFormat="1" applyFont="1" applyFill="1" applyBorder="1" applyAlignment="1">
      <alignment horizontal="center"/>
    </xf>
    <xf numFmtId="1" fontId="6" fillId="58" borderId="0" xfId="0" applyNumberFormat="1" applyFont="1" applyFill="1" applyBorder="1" applyAlignment="1">
      <alignment horizontal="center"/>
    </xf>
    <xf numFmtId="0" fontId="6" fillId="52" borderId="1" xfId="0" applyNumberFormat="1" applyFont="1" applyFill="1" applyBorder="1" applyAlignment="1">
      <alignment horizontal="center" vertical="center" wrapText="1"/>
    </xf>
    <xf numFmtId="2" fontId="6" fillId="52" borderId="1" xfId="0" applyNumberFormat="1" applyFont="1" applyFill="1" applyBorder="1" applyAlignment="1">
      <alignment horizontal="center" vertical="center" wrapText="1"/>
    </xf>
    <xf numFmtId="2" fontId="6" fillId="58" borderId="0" xfId="0" applyNumberFormat="1" applyFont="1" applyFill="1" applyBorder="1" applyAlignment="1">
      <alignment horizontal="center"/>
    </xf>
    <xf numFmtId="0" fontId="6" fillId="58" borderId="1" xfId="0" applyFont="1" applyFill="1" applyBorder="1" applyAlignment="1">
      <alignment horizontal="center" vertical="center" wrapText="1"/>
    </xf>
    <xf numFmtId="9" fontId="6" fillId="58" borderId="1" xfId="0" applyNumberFormat="1" applyFont="1" applyFill="1" applyBorder="1" applyAlignment="1">
      <alignment horizontal="center" vertical="center"/>
    </xf>
    <xf numFmtId="0" fontId="11" fillId="58" borderId="1" xfId="0" applyNumberFormat="1" applyFont="1" applyFill="1" applyBorder="1" applyAlignment="1">
      <alignment horizontal="center" vertical="center" wrapText="1"/>
    </xf>
    <xf numFmtId="0" fontId="6" fillId="58" borderId="2" xfId="0" applyNumberFormat="1" applyFont="1" applyFill="1" applyBorder="1" applyAlignment="1">
      <alignment horizontal="center" vertical="center" wrapText="1"/>
    </xf>
    <xf numFmtId="0" fontId="6" fillId="58" borderId="8" xfId="0" applyNumberFormat="1" applyFont="1" applyFill="1" applyBorder="1" applyAlignment="1">
      <alignment horizontal="center" vertical="center" wrapText="1"/>
    </xf>
    <xf numFmtId="0" fontId="6" fillId="58" borderId="3" xfId="0" applyNumberFormat="1" applyFont="1" applyFill="1" applyBorder="1" applyAlignment="1">
      <alignment horizontal="center" vertical="center" wrapText="1"/>
    </xf>
    <xf numFmtId="2" fontId="6" fillId="58" borderId="2" xfId="0" applyNumberFormat="1" applyFont="1" applyFill="1" applyBorder="1" applyAlignment="1">
      <alignment horizontal="center" vertical="center"/>
    </xf>
    <xf numFmtId="2" fontId="6" fillId="58" borderId="3" xfId="0" applyNumberFormat="1" applyFont="1" applyFill="1" applyBorder="1" applyAlignment="1">
      <alignment horizontal="center" vertical="center"/>
    </xf>
    <xf numFmtId="0" fontId="6" fillId="58" borderId="10" xfId="0" applyNumberFormat="1" applyFont="1" applyFill="1" applyBorder="1" applyAlignment="1">
      <alignment horizontal="center" vertical="center" wrapText="1"/>
    </xf>
    <xf numFmtId="0" fontId="6" fillId="58" borderId="12" xfId="0" applyNumberFormat="1" applyFont="1" applyFill="1" applyBorder="1" applyAlignment="1">
      <alignment horizontal="center" vertical="center" wrapText="1"/>
    </xf>
    <xf numFmtId="0" fontId="6" fillId="58" borderId="7" xfId="0" applyNumberFormat="1" applyFont="1" applyFill="1" applyBorder="1" applyAlignment="1">
      <alignment horizontal="center" vertical="center" wrapText="1"/>
    </xf>
    <xf numFmtId="0" fontId="6" fillId="58" borderId="13" xfId="0" applyNumberFormat="1" applyFont="1" applyFill="1" applyBorder="1" applyAlignment="1">
      <alignment horizontal="center" vertical="center" wrapText="1"/>
    </xf>
    <xf numFmtId="0" fontId="6" fillId="58" borderId="1" xfId="0" applyNumberFormat="1" applyFont="1" applyFill="1" applyBorder="1" applyAlignment="1">
      <alignment horizontal="center" textRotation="90"/>
    </xf>
    <xf numFmtId="0" fontId="3" fillId="58" borderId="1" xfId="0" applyNumberFormat="1" applyFont="1" applyFill="1" applyBorder="1" applyAlignment="1">
      <alignment horizontal="center"/>
    </xf>
    <xf numFmtId="0" fontId="66" fillId="0" borderId="0" xfId="0" applyFont="1" applyAlignment="1">
      <alignment horizontal="right"/>
    </xf>
    <xf numFmtId="0" fontId="66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3" fillId="0" borderId="0" xfId="0" applyFont="1" applyAlignment="1">
      <alignment horizontal="right" vertical="top"/>
    </xf>
    <xf numFmtId="49" fontId="6" fillId="0" borderId="4" xfId="0" applyNumberFormat="1" applyFont="1" applyBorder="1" applyAlignment="1">
      <alignment horizontal="left"/>
    </xf>
    <xf numFmtId="49" fontId="6" fillId="0" borderId="4" xfId="0" applyNumberFormat="1" applyFont="1" applyBorder="1" applyAlignment="1">
      <alignment horizontal="center"/>
    </xf>
    <xf numFmtId="49" fontId="6" fillId="0" borderId="0" xfId="0" applyNumberFormat="1" applyFont="1" applyAlignment="1">
      <alignment horizontal="right"/>
    </xf>
    <xf numFmtId="0" fontId="6" fillId="0" borderId="33" xfId="0" applyFont="1" applyFill="1" applyBorder="1" applyAlignment="1">
      <alignment horizontal="center"/>
    </xf>
    <xf numFmtId="0" fontId="6" fillId="0" borderId="34" xfId="0" applyFont="1" applyFill="1" applyBorder="1" applyAlignment="1">
      <alignment horizontal="center"/>
    </xf>
    <xf numFmtId="0" fontId="6" fillId="0" borderId="35" xfId="0" applyFont="1" applyFill="1" applyBorder="1" applyAlignment="1">
      <alignment horizontal="right"/>
    </xf>
    <xf numFmtId="0" fontId="6" fillId="0" borderId="36" xfId="0" applyFont="1" applyFill="1" applyBorder="1" applyAlignment="1">
      <alignment horizontal="right"/>
    </xf>
    <xf numFmtId="0" fontId="6" fillId="0" borderId="36" xfId="0" applyFont="1" applyFill="1" applyBorder="1" applyAlignment="1">
      <alignment horizontal="left"/>
    </xf>
    <xf numFmtId="0" fontId="6" fillId="0" borderId="37" xfId="0" applyFont="1" applyFill="1" applyBorder="1" applyAlignment="1">
      <alignment horizontal="left"/>
    </xf>
    <xf numFmtId="0" fontId="6" fillId="0" borderId="38" xfId="0" applyFont="1" applyFill="1" applyBorder="1" applyAlignment="1">
      <alignment horizontal="center"/>
    </xf>
    <xf numFmtId="0" fontId="6" fillId="0" borderId="39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right"/>
    </xf>
    <xf numFmtId="0" fontId="6" fillId="0" borderId="4" xfId="0" applyFont="1" applyFill="1" applyBorder="1" applyAlignment="1">
      <alignment horizontal="right"/>
    </xf>
    <xf numFmtId="0" fontId="6" fillId="0" borderId="4" xfId="0" applyFont="1" applyFill="1" applyBorder="1" applyAlignment="1">
      <alignment horizontal="left"/>
    </xf>
    <xf numFmtId="0" fontId="6" fillId="0" borderId="13" xfId="0" applyFont="1" applyFill="1" applyBorder="1" applyAlignment="1">
      <alignment horizontal="left"/>
    </xf>
    <xf numFmtId="0" fontId="6" fillId="0" borderId="40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58" borderId="2" xfId="0" applyFont="1" applyFill="1" applyBorder="1" applyAlignment="1">
      <alignment horizontal="center"/>
    </xf>
    <xf numFmtId="0" fontId="6" fillId="58" borderId="8" xfId="0" applyFont="1" applyFill="1" applyBorder="1" applyAlignment="1">
      <alignment horizontal="center"/>
    </xf>
    <xf numFmtId="0" fontId="6" fillId="58" borderId="3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right"/>
    </xf>
    <xf numFmtId="0" fontId="6" fillId="0" borderId="8" xfId="0" applyFont="1" applyFill="1" applyBorder="1" applyAlignment="1">
      <alignment horizontal="right"/>
    </xf>
    <xf numFmtId="0" fontId="6" fillId="0" borderId="41" xfId="0" applyFont="1" applyFill="1" applyBorder="1" applyAlignment="1">
      <alignment horizontal="center"/>
    </xf>
    <xf numFmtId="0" fontId="6" fillId="0" borderId="42" xfId="0" applyFont="1" applyFill="1" applyBorder="1" applyAlignment="1">
      <alignment horizontal="center"/>
    </xf>
    <xf numFmtId="0" fontId="6" fillId="58" borderId="42" xfId="0" applyFont="1" applyFill="1" applyBorder="1" applyAlignment="1">
      <alignment horizontal="center"/>
    </xf>
    <xf numFmtId="0" fontId="6" fillId="0" borderId="43" xfId="0" applyFont="1" applyFill="1" applyBorder="1" applyAlignment="1">
      <alignment horizontal="center"/>
    </xf>
    <xf numFmtId="49" fontId="6" fillId="51" borderId="44" xfId="0" applyNumberFormat="1" applyFont="1" applyFill="1" applyBorder="1" applyAlignment="1">
      <alignment horizontal="center" wrapText="1"/>
    </xf>
    <xf numFmtId="49" fontId="6" fillId="51" borderId="45" xfId="0" applyNumberFormat="1" applyFont="1" applyFill="1" applyBorder="1" applyAlignment="1">
      <alignment horizontal="center" wrapText="1"/>
    </xf>
    <xf numFmtId="0" fontId="6" fillId="51" borderId="46" xfId="0" applyFont="1" applyFill="1" applyBorder="1" applyAlignment="1">
      <alignment horizontal="left"/>
    </xf>
    <xf numFmtId="0" fontId="6" fillId="51" borderId="47" xfId="0" applyFont="1" applyFill="1" applyBorder="1" applyAlignment="1">
      <alignment horizontal="left"/>
    </xf>
    <xf numFmtId="0" fontId="6" fillId="51" borderId="48" xfId="0" applyFont="1" applyFill="1" applyBorder="1" applyAlignment="1">
      <alignment horizontal="left"/>
    </xf>
    <xf numFmtId="169" fontId="6" fillId="51" borderId="46" xfId="0" applyNumberFormat="1" applyFont="1" applyFill="1" applyBorder="1" applyAlignment="1">
      <alignment horizontal="right"/>
    </xf>
    <xf numFmtId="169" fontId="6" fillId="51" borderId="47" xfId="0" applyNumberFormat="1" applyFont="1" applyFill="1" applyBorder="1" applyAlignment="1">
      <alignment horizontal="right"/>
    </xf>
    <xf numFmtId="169" fontId="6" fillId="51" borderId="48" xfId="0" applyNumberFormat="1" applyFont="1" applyFill="1" applyBorder="1" applyAlignment="1">
      <alignment horizontal="right"/>
    </xf>
    <xf numFmtId="0" fontId="6" fillId="51" borderId="45" xfId="0" applyFont="1" applyFill="1" applyBorder="1" applyAlignment="1">
      <alignment horizontal="left"/>
    </xf>
    <xf numFmtId="0" fontId="6" fillId="51" borderId="49" xfId="0" applyFont="1" applyFill="1" applyBorder="1" applyAlignment="1">
      <alignment horizontal="left"/>
    </xf>
    <xf numFmtId="49" fontId="6" fillId="0" borderId="50" xfId="0" applyNumberFormat="1" applyFont="1" applyFill="1" applyBorder="1" applyAlignment="1">
      <alignment horizontal="center" vertical="center"/>
    </xf>
    <xf numFmtId="49" fontId="6" fillId="0" borderId="11" xfId="0" applyNumberFormat="1" applyFont="1" applyFill="1" applyBorder="1" applyAlignment="1">
      <alignment horizontal="center" vertical="center"/>
    </xf>
    <xf numFmtId="49" fontId="6" fillId="0" borderId="12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left"/>
    </xf>
    <xf numFmtId="169" fontId="6" fillId="0" borderId="10" xfId="0" applyNumberFormat="1" applyFont="1" applyFill="1" applyBorder="1" applyAlignment="1">
      <alignment horizontal="right"/>
    </xf>
    <xf numFmtId="169" fontId="6" fillId="0" borderId="11" xfId="0" applyNumberFormat="1" applyFont="1" applyFill="1" applyBorder="1" applyAlignment="1">
      <alignment horizontal="right"/>
    </xf>
    <xf numFmtId="169" fontId="6" fillId="0" borderId="12" xfId="0" applyNumberFormat="1" applyFont="1" applyFill="1" applyBorder="1" applyAlignment="1">
      <alignment horizontal="right"/>
    </xf>
    <xf numFmtId="169" fontId="6" fillId="58" borderId="10" xfId="0" applyNumberFormat="1" applyFont="1" applyFill="1" applyBorder="1" applyAlignment="1">
      <alignment horizontal="right"/>
    </xf>
    <xf numFmtId="169" fontId="6" fillId="58" borderId="11" xfId="0" applyNumberFormat="1" applyFont="1" applyFill="1" applyBorder="1" applyAlignment="1">
      <alignment horizontal="right"/>
    </xf>
    <xf numFmtId="169" fontId="6" fillId="58" borderId="12" xfId="0" applyNumberFormat="1" applyFont="1" applyFill="1" applyBorder="1" applyAlignment="1">
      <alignment horizontal="right"/>
    </xf>
    <xf numFmtId="0" fontId="6" fillId="0" borderId="10" xfId="0" applyFont="1" applyFill="1" applyBorder="1" applyAlignment="1">
      <alignment horizontal="left"/>
    </xf>
    <xf numFmtId="0" fontId="6" fillId="0" borderId="11" xfId="0" applyFont="1" applyFill="1" applyBorder="1" applyAlignment="1">
      <alignment horizontal="left"/>
    </xf>
    <xf numFmtId="0" fontId="6" fillId="0" borderId="51" xfId="0" applyFont="1" applyFill="1" applyBorder="1" applyAlignment="1">
      <alignment horizontal="left"/>
    </xf>
    <xf numFmtId="169" fontId="6" fillId="0" borderId="7" xfId="0" applyNumberFormat="1" applyFont="1" applyFill="1" applyBorder="1" applyAlignment="1">
      <alignment horizontal="right"/>
    </xf>
    <xf numFmtId="169" fontId="6" fillId="0" borderId="4" xfId="0" applyNumberFormat="1" applyFont="1" applyFill="1" applyBorder="1" applyAlignment="1">
      <alignment horizontal="right"/>
    </xf>
    <xf numFmtId="169" fontId="6" fillId="0" borderId="13" xfId="0" applyNumberFormat="1" applyFont="1" applyFill="1" applyBorder="1" applyAlignment="1">
      <alignment horizontal="right"/>
    </xf>
    <xf numFmtId="0" fontId="6" fillId="0" borderId="7" xfId="0" applyFont="1" applyFill="1" applyBorder="1" applyAlignment="1">
      <alignment horizontal="left"/>
    </xf>
    <xf numFmtId="0" fontId="6" fillId="0" borderId="53" xfId="0" applyFont="1" applyFill="1" applyBorder="1" applyAlignment="1">
      <alignment horizontal="left"/>
    </xf>
    <xf numFmtId="49" fontId="6" fillId="0" borderId="9" xfId="0" applyNumberFormat="1" applyFont="1" applyFill="1" applyBorder="1" applyAlignment="1">
      <alignment horizontal="left"/>
    </xf>
    <xf numFmtId="49" fontId="6" fillId="0" borderId="54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left"/>
    </xf>
    <xf numFmtId="169" fontId="6" fillId="0" borderId="1" xfId="0" applyNumberFormat="1" applyFont="1" applyFill="1" applyBorder="1" applyAlignment="1">
      <alignment horizontal="right"/>
    </xf>
    <xf numFmtId="169" fontId="6" fillId="58" borderId="1" xfId="0" applyNumberFormat="1" applyFont="1" applyFill="1" applyBorder="1" applyAlignment="1">
      <alignment horizontal="right"/>
    </xf>
    <xf numFmtId="49" fontId="6" fillId="0" borderId="52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49" fontId="6" fillId="0" borderId="13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left" wrapText="1"/>
    </xf>
    <xf numFmtId="169" fontId="6" fillId="58" borderId="7" xfId="0" applyNumberFormat="1" applyFont="1" applyFill="1" applyBorder="1" applyAlignment="1">
      <alignment horizontal="right"/>
    </xf>
    <xf numFmtId="169" fontId="6" fillId="58" borderId="4" xfId="0" applyNumberFormat="1" applyFont="1" applyFill="1" applyBorder="1" applyAlignment="1">
      <alignment horizontal="right"/>
    </xf>
    <xf numFmtId="169" fontId="6" fillId="58" borderId="13" xfId="0" applyNumberFormat="1" applyFont="1" applyFill="1" applyBorder="1" applyAlignment="1">
      <alignment horizontal="right"/>
    </xf>
    <xf numFmtId="0" fontId="6" fillId="0" borderId="1" xfId="0" applyFont="1" applyFill="1" applyBorder="1" applyAlignment="1">
      <alignment horizontal="left"/>
    </xf>
    <xf numFmtId="0" fontId="6" fillId="0" borderId="55" xfId="0" applyFont="1" applyFill="1" applyBorder="1" applyAlignment="1">
      <alignment horizontal="left"/>
    </xf>
    <xf numFmtId="49" fontId="6" fillId="51" borderId="54" xfId="0" applyNumberFormat="1" applyFont="1" applyFill="1" applyBorder="1" applyAlignment="1">
      <alignment horizontal="center" vertical="center"/>
    </xf>
    <xf numFmtId="49" fontId="6" fillId="51" borderId="1" xfId="0" applyNumberFormat="1" applyFont="1" applyFill="1" applyBorder="1" applyAlignment="1">
      <alignment horizontal="center" vertical="center"/>
    </xf>
    <xf numFmtId="49" fontId="6" fillId="51" borderId="1" xfId="0" applyNumberFormat="1" applyFont="1" applyFill="1" applyBorder="1" applyAlignment="1">
      <alignment horizontal="left"/>
    </xf>
    <xf numFmtId="169" fontId="6" fillId="51" borderId="1" xfId="0" applyNumberFormat="1" applyFont="1" applyFill="1" applyBorder="1" applyAlignment="1">
      <alignment horizontal="right"/>
    </xf>
    <xf numFmtId="0" fontId="6" fillId="51" borderId="1" xfId="0" applyFont="1" applyFill="1" applyBorder="1" applyAlignment="1">
      <alignment horizontal="left"/>
    </xf>
    <xf numFmtId="0" fontId="6" fillId="51" borderId="55" xfId="0" applyFont="1" applyFill="1" applyBorder="1" applyAlignment="1">
      <alignment horizontal="left"/>
    </xf>
    <xf numFmtId="0" fontId="6" fillId="58" borderId="1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right"/>
    </xf>
    <xf numFmtId="0" fontId="6" fillId="0" borderId="10" xfId="0" applyFont="1" applyFill="1" applyBorder="1" applyAlignment="1">
      <alignment horizontal="right"/>
    </xf>
    <xf numFmtId="0" fontId="6" fillId="0" borderId="11" xfId="0" applyFont="1" applyFill="1" applyBorder="1" applyAlignment="1">
      <alignment horizontal="right"/>
    </xf>
    <xf numFmtId="0" fontId="6" fillId="0" borderId="12" xfId="0" applyFont="1" applyFill="1" applyBorder="1" applyAlignment="1">
      <alignment horizontal="right"/>
    </xf>
    <xf numFmtId="0" fontId="6" fillId="0" borderId="13" xfId="0" applyFont="1" applyFill="1" applyBorder="1" applyAlignment="1">
      <alignment horizontal="right"/>
    </xf>
    <xf numFmtId="0" fontId="6" fillId="58" borderId="10" xfId="0" applyFont="1" applyFill="1" applyBorder="1" applyAlignment="1">
      <alignment horizontal="right"/>
    </xf>
    <xf numFmtId="0" fontId="6" fillId="58" borderId="11" xfId="0" applyFont="1" applyFill="1" applyBorder="1" applyAlignment="1">
      <alignment horizontal="right"/>
    </xf>
    <xf numFmtId="0" fontId="6" fillId="58" borderId="12" xfId="0" applyFont="1" applyFill="1" applyBorder="1" applyAlignment="1">
      <alignment horizontal="right"/>
    </xf>
    <xf numFmtId="0" fontId="6" fillId="58" borderId="7" xfId="0" applyFont="1" applyFill="1" applyBorder="1" applyAlignment="1">
      <alignment horizontal="right"/>
    </xf>
    <xf numFmtId="0" fontId="6" fillId="58" borderId="4" xfId="0" applyFont="1" applyFill="1" applyBorder="1" applyAlignment="1">
      <alignment horizontal="right"/>
    </xf>
    <xf numFmtId="0" fontId="6" fillId="58" borderId="13" xfId="0" applyFont="1" applyFill="1" applyBorder="1" applyAlignment="1">
      <alignment horizontal="right"/>
    </xf>
    <xf numFmtId="0" fontId="6" fillId="51" borderId="1" xfId="0" applyFont="1" applyFill="1" applyBorder="1" applyAlignment="1">
      <alignment horizontal="right"/>
    </xf>
    <xf numFmtId="49" fontId="6" fillId="0" borderId="2" xfId="0" applyNumberFormat="1" applyFont="1" applyFill="1" applyBorder="1" applyAlignment="1">
      <alignment horizontal="left"/>
    </xf>
    <xf numFmtId="49" fontId="6" fillId="0" borderId="8" xfId="0" applyNumberFormat="1" applyFont="1" applyFill="1" applyBorder="1" applyAlignment="1">
      <alignment horizontal="left"/>
    </xf>
    <xf numFmtId="49" fontId="6" fillId="0" borderId="3" xfId="0" applyNumberFormat="1" applyFont="1" applyFill="1" applyBorder="1" applyAlignment="1">
      <alignment horizontal="left"/>
    </xf>
    <xf numFmtId="169" fontId="11" fillId="51" borderId="1" xfId="0" applyNumberFormat="1" applyFont="1" applyFill="1" applyBorder="1" applyAlignment="1">
      <alignment horizontal="right"/>
    </xf>
    <xf numFmtId="0" fontId="11" fillId="51" borderId="1" xfId="0" applyFont="1" applyFill="1" applyBorder="1" applyAlignment="1">
      <alignment horizontal="right"/>
    </xf>
    <xf numFmtId="0" fontId="11" fillId="51" borderId="1" xfId="0" applyFont="1" applyFill="1" applyBorder="1" applyAlignment="1">
      <alignment horizontal="left"/>
    </xf>
    <xf numFmtId="0" fontId="11" fillId="51" borderId="55" xfId="0" applyFont="1" applyFill="1" applyBorder="1" applyAlignment="1">
      <alignment horizontal="left"/>
    </xf>
    <xf numFmtId="49" fontId="11" fillId="51" borderId="54" xfId="0" applyNumberFormat="1" applyFont="1" applyFill="1" applyBorder="1" applyAlignment="1">
      <alignment horizontal="center" vertical="center"/>
    </xf>
    <xf numFmtId="49" fontId="11" fillId="51" borderId="1" xfId="0" applyNumberFormat="1" applyFont="1" applyFill="1" applyBorder="1" applyAlignment="1">
      <alignment horizontal="center" vertical="center"/>
    </xf>
    <xf numFmtId="49" fontId="11" fillId="51" borderId="1" xfId="0" applyNumberFormat="1" applyFont="1" applyFill="1" applyBorder="1" applyAlignment="1">
      <alignment horizontal="left" wrapText="1"/>
    </xf>
    <xf numFmtId="49" fontId="6" fillId="0" borderId="56" xfId="0" applyNumberFormat="1" applyFont="1" applyFill="1" applyBorder="1" applyAlignment="1">
      <alignment horizontal="center" vertical="center"/>
    </xf>
    <xf numFmtId="49" fontId="6" fillId="0" borderId="57" xfId="0" applyNumberFormat="1" applyFont="1" applyFill="1" applyBorder="1" applyAlignment="1">
      <alignment horizontal="center" vertical="center"/>
    </xf>
    <xf numFmtId="49" fontId="6" fillId="0" borderId="57" xfId="0" applyNumberFormat="1" applyFont="1" applyFill="1" applyBorder="1" applyAlignment="1">
      <alignment horizontal="right"/>
    </xf>
    <xf numFmtId="0" fontId="6" fillId="0" borderId="57" xfId="0" applyFont="1" applyFill="1" applyBorder="1" applyAlignment="1">
      <alignment horizontal="right"/>
    </xf>
    <xf numFmtId="0" fontId="6" fillId="58" borderId="57" xfId="0" applyFont="1" applyFill="1" applyBorder="1" applyAlignment="1">
      <alignment horizontal="right"/>
    </xf>
    <xf numFmtId="49" fontId="6" fillId="0" borderId="1" xfId="0" applyNumberFormat="1" applyFont="1" applyFill="1" applyBorder="1" applyAlignment="1">
      <alignment horizontal="right"/>
    </xf>
    <xf numFmtId="0" fontId="6" fillId="0" borderId="57" xfId="0" applyFont="1" applyFill="1" applyBorder="1" applyAlignment="1">
      <alignment horizontal="left"/>
    </xf>
    <xf numFmtId="0" fontId="6" fillId="0" borderId="58" xfId="0" applyFont="1" applyFill="1" applyBorder="1" applyAlignment="1">
      <alignment horizontal="left"/>
    </xf>
    <xf numFmtId="2" fontId="77" fillId="58" borderId="0" xfId="0" applyNumberFormat="1" applyFont="1" applyFill="1" applyBorder="1" applyAlignment="1">
      <alignment horizontal="right" vertical="top" wrapText="1"/>
    </xf>
    <xf numFmtId="0" fontId="77" fillId="58" borderId="0" xfId="0" applyNumberFormat="1" applyFont="1" applyFill="1" applyBorder="1" applyAlignment="1">
      <alignment horizontal="right" vertical="top" wrapText="1"/>
    </xf>
    <xf numFmtId="0" fontId="66" fillId="58" borderId="0" xfId="0" applyNumberFormat="1" applyFont="1" applyFill="1" applyBorder="1" applyAlignment="1">
      <alignment horizontal="center"/>
    </xf>
    <xf numFmtId="0" fontId="83" fillId="58" borderId="0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9" fillId="0" borderId="1" xfId="1" applyFont="1" applyFill="1" applyBorder="1" applyAlignment="1">
      <alignment horizontal="center" vertical="center" wrapText="1"/>
    </xf>
    <xf numFmtId="0" fontId="79" fillId="51" borderId="1" xfId="1" applyFont="1" applyFill="1" applyBorder="1" applyAlignment="1">
      <alignment horizontal="center" vertical="center" wrapText="1"/>
    </xf>
    <xf numFmtId="0" fontId="85" fillId="0" borderId="1" xfId="1" applyFont="1" applyFill="1" applyBorder="1" applyAlignment="1">
      <alignment horizontal="center" vertical="center" wrapText="1"/>
    </xf>
    <xf numFmtId="0" fontId="85" fillId="51" borderId="1" xfId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8" xfId="0" applyNumberFormat="1" applyFont="1" applyFill="1" applyBorder="1" applyAlignment="1">
      <alignment horizontal="center" vertical="center"/>
    </xf>
    <xf numFmtId="0" fontId="6" fillId="51" borderId="8" xfId="0" applyNumberFormat="1" applyFont="1" applyFill="1" applyBorder="1" applyAlignment="1">
      <alignment horizontal="center" vertical="center"/>
    </xf>
    <xf numFmtId="0" fontId="70" fillId="0" borderId="8" xfId="0" applyNumberFormat="1" applyFont="1" applyFill="1" applyBorder="1" applyAlignment="1">
      <alignment horizontal="center" vertical="center"/>
    </xf>
    <xf numFmtId="0" fontId="70" fillId="51" borderId="3" xfId="0" applyNumberFormat="1" applyFont="1" applyFill="1" applyBorder="1" applyAlignment="1">
      <alignment horizontal="center" vertical="center"/>
    </xf>
    <xf numFmtId="0" fontId="4" fillId="0" borderId="0" xfId="254" applyFont="1" applyFill="1" applyAlignment="1">
      <alignment horizontal="right"/>
    </xf>
    <xf numFmtId="0" fontId="3" fillId="58" borderId="7" xfId="254" applyFont="1" applyFill="1" applyBorder="1" applyAlignment="1">
      <alignment horizontal="left" vertical="center"/>
    </xf>
    <xf numFmtId="0" fontId="3" fillId="58" borderId="4" xfId="254" applyFont="1" applyFill="1" applyBorder="1" applyAlignment="1">
      <alignment horizontal="left" vertical="center"/>
    </xf>
    <xf numFmtId="0" fontId="3" fillId="58" borderId="8" xfId="254" applyFont="1" applyFill="1" applyBorder="1" applyAlignment="1">
      <alignment horizontal="left" vertical="center"/>
    </xf>
    <xf numFmtId="0" fontId="3" fillId="58" borderId="3" xfId="254" applyFont="1" applyFill="1" applyBorder="1" applyAlignment="1">
      <alignment horizontal="left" vertical="center"/>
    </xf>
    <xf numFmtId="0" fontId="3" fillId="58" borderId="2" xfId="254" applyFont="1" applyFill="1" applyBorder="1" applyAlignment="1">
      <alignment horizontal="center" vertical="center"/>
    </xf>
    <xf numFmtId="0" fontId="3" fillId="58" borderId="8" xfId="254" applyFont="1" applyFill="1" applyBorder="1" applyAlignment="1">
      <alignment horizontal="center" vertical="center"/>
    </xf>
    <xf numFmtId="0" fontId="3" fillId="58" borderId="3" xfId="254" applyFont="1" applyFill="1" applyBorder="1" applyAlignment="1">
      <alignment horizontal="center" vertical="center"/>
    </xf>
    <xf numFmtId="0" fontId="71" fillId="58" borderId="2" xfId="254" applyFont="1" applyFill="1" applyBorder="1" applyAlignment="1">
      <alignment horizontal="center" vertical="center"/>
    </xf>
    <xf numFmtId="0" fontId="71" fillId="58" borderId="8" xfId="254" applyFont="1" applyFill="1" applyBorder="1" applyAlignment="1">
      <alignment horizontal="center" vertical="center"/>
    </xf>
    <xf numFmtId="0" fontId="71" fillId="58" borderId="3" xfId="254" applyFont="1" applyFill="1" applyBorder="1" applyAlignment="1">
      <alignment horizontal="center" vertical="center"/>
    </xf>
    <xf numFmtId="0" fontId="3" fillId="58" borderId="2" xfId="254" applyFont="1" applyFill="1" applyBorder="1" applyAlignment="1">
      <alignment horizontal="left" vertical="center"/>
    </xf>
    <xf numFmtId="164" fontId="3" fillId="58" borderId="2" xfId="254" applyNumberFormat="1" applyFont="1" applyFill="1" applyBorder="1" applyAlignment="1">
      <alignment horizontal="center" vertical="center"/>
    </xf>
    <xf numFmtId="164" fontId="3" fillId="58" borderId="8" xfId="254" applyNumberFormat="1" applyFont="1" applyFill="1" applyBorder="1" applyAlignment="1">
      <alignment horizontal="center" vertical="center"/>
    </xf>
    <xf numFmtId="164" fontId="3" fillId="58" borderId="3" xfId="254" applyNumberFormat="1" applyFont="1" applyFill="1" applyBorder="1" applyAlignment="1">
      <alignment horizontal="center" vertical="center"/>
    </xf>
    <xf numFmtId="170" fontId="3" fillId="58" borderId="2" xfId="254" applyNumberFormat="1" applyFont="1" applyFill="1" applyBorder="1" applyAlignment="1">
      <alignment horizontal="center" vertical="center"/>
    </xf>
    <xf numFmtId="170" fontId="3" fillId="58" borderId="8" xfId="254" applyNumberFormat="1" applyFont="1" applyFill="1" applyBorder="1" applyAlignment="1">
      <alignment horizontal="center" vertical="center"/>
    </xf>
    <xf numFmtId="170" fontId="3" fillId="58" borderId="3" xfId="254" applyNumberFormat="1" applyFont="1" applyFill="1" applyBorder="1" applyAlignment="1">
      <alignment horizontal="center" vertical="center"/>
    </xf>
    <xf numFmtId="164" fontId="3" fillId="58" borderId="2" xfId="2" applyFont="1" applyFill="1" applyBorder="1" applyAlignment="1">
      <alignment horizontal="right" vertical="center"/>
    </xf>
    <xf numFmtId="164" fontId="3" fillId="58" borderId="8" xfId="2" applyFont="1" applyFill="1" applyBorder="1" applyAlignment="1">
      <alignment horizontal="right" vertical="center"/>
    </xf>
    <xf numFmtId="164" fontId="3" fillId="58" borderId="3" xfId="2" applyFont="1" applyFill="1" applyBorder="1" applyAlignment="1">
      <alignment horizontal="right" vertical="center"/>
    </xf>
    <xf numFmtId="0" fontId="3" fillId="58" borderId="8" xfId="254" applyFont="1" applyFill="1" applyBorder="1" applyAlignment="1">
      <alignment horizontal="left" vertical="center" wrapText="1"/>
    </xf>
    <xf numFmtId="0" fontId="3" fillId="58" borderId="3" xfId="254" applyFont="1" applyFill="1" applyBorder="1" applyAlignment="1">
      <alignment horizontal="left" vertical="center" wrapText="1"/>
    </xf>
    <xf numFmtId="0" fontId="69" fillId="58" borderId="2" xfId="254" applyFont="1" applyFill="1" applyBorder="1" applyAlignment="1">
      <alignment horizontal="left" vertical="center"/>
    </xf>
    <xf numFmtId="0" fontId="69" fillId="58" borderId="8" xfId="254" applyFont="1" applyFill="1" applyBorder="1" applyAlignment="1">
      <alignment horizontal="left" vertical="center"/>
    </xf>
    <xf numFmtId="0" fontId="69" fillId="58" borderId="3" xfId="254" applyFont="1" applyFill="1" applyBorder="1" applyAlignment="1">
      <alignment horizontal="left" vertical="center"/>
    </xf>
    <xf numFmtId="0" fontId="69" fillId="58" borderId="7" xfId="254" applyFont="1" applyFill="1" applyBorder="1" applyAlignment="1">
      <alignment horizontal="left" vertical="center"/>
    </xf>
    <xf numFmtId="0" fontId="69" fillId="58" borderId="4" xfId="254" applyFont="1" applyFill="1" applyBorder="1" applyAlignment="1">
      <alignment horizontal="left" vertical="center"/>
    </xf>
    <xf numFmtId="164" fontId="3" fillId="58" borderId="2" xfId="438" applyFont="1" applyFill="1" applyBorder="1" applyAlignment="1">
      <alignment horizontal="right" vertical="center"/>
    </xf>
    <xf numFmtId="164" fontId="3" fillId="58" borderId="8" xfId="438" applyFont="1" applyFill="1" applyBorder="1" applyAlignment="1">
      <alignment horizontal="right" vertical="center"/>
    </xf>
    <xf numFmtId="164" fontId="3" fillId="58" borderId="3" xfId="438" applyFont="1" applyFill="1" applyBorder="1" applyAlignment="1">
      <alignment horizontal="right" vertical="center"/>
    </xf>
    <xf numFmtId="170" fontId="3" fillId="58" borderId="2" xfId="2" applyNumberFormat="1" applyFont="1" applyFill="1" applyBorder="1" applyAlignment="1">
      <alignment horizontal="right" vertical="center"/>
    </xf>
    <xf numFmtId="170" fontId="3" fillId="58" borderId="8" xfId="2" applyNumberFormat="1" applyFont="1" applyFill="1" applyBorder="1" applyAlignment="1">
      <alignment horizontal="right" vertical="center"/>
    </xf>
    <xf numFmtId="170" fontId="3" fillId="58" borderId="3" xfId="2" applyNumberFormat="1" applyFont="1" applyFill="1" applyBorder="1" applyAlignment="1">
      <alignment horizontal="right" vertical="center"/>
    </xf>
    <xf numFmtId="0" fontId="11" fillId="58" borderId="2" xfId="254" applyFont="1" applyFill="1" applyBorder="1" applyAlignment="1">
      <alignment horizontal="center" vertical="center"/>
    </xf>
    <xf numFmtId="0" fontId="11" fillId="58" borderId="8" xfId="254" applyFont="1" applyFill="1" applyBorder="1" applyAlignment="1">
      <alignment horizontal="center" vertical="center"/>
    </xf>
    <xf numFmtId="0" fontId="11" fillId="58" borderId="3" xfId="254" applyFont="1" applyFill="1" applyBorder="1" applyAlignment="1">
      <alignment horizontal="center" vertical="center"/>
    </xf>
    <xf numFmtId="0" fontId="11" fillId="58" borderId="2" xfId="254" applyFont="1" applyFill="1" applyBorder="1" applyAlignment="1">
      <alignment horizontal="center" vertical="center" wrapText="1"/>
    </xf>
    <xf numFmtId="0" fontId="11" fillId="58" borderId="8" xfId="254" applyFont="1" applyFill="1" applyBorder="1" applyAlignment="1">
      <alignment horizontal="center" vertical="center" wrapText="1"/>
    </xf>
    <xf numFmtId="0" fontId="11" fillId="58" borderId="3" xfId="254" applyFont="1" applyFill="1" applyBorder="1" applyAlignment="1">
      <alignment horizontal="center" vertical="center" wrapText="1"/>
    </xf>
    <xf numFmtId="0" fontId="6" fillId="58" borderId="0" xfId="254" applyFont="1" applyFill="1" applyAlignment="1">
      <alignment horizontal="right"/>
    </xf>
    <xf numFmtId="49" fontId="6" fillId="58" borderId="4" xfId="254" applyNumberFormat="1" applyFont="1" applyFill="1" applyBorder="1" applyAlignment="1">
      <alignment horizontal="center"/>
    </xf>
    <xf numFmtId="0" fontId="6" fillId="58" borderId="0" xfId="254" applyFont="1" applyFill="1" applyAlignment="1">
      <alignment horizontal="left"/>
    </xf>
    <xf numFmtId="49" fontId="6" fillId="58" borderId="4" xfId="254" applyNumberFormat="1" applyFont="1" applyFill="1" applyBorder="1" applyAlignment="1">
      <alignment horizontal="left"/>
    </xf>
    <xf numFmtId="0" fontId="4" fillId="0" borderId="0" xfId="254" applyFont="1" applyFill="1" applyAlignment="1">
      <alignment horizontal="right" wrapText="1"/>
    </xf>
    <xf numFmtId="0" fontId="60" fillId="0" borderId="0" xfId="254" applyFont="1" applyFill="1" applyAlignment="1">
      <alignment horizontal="center" vertical="center" wrapText="1"/>
    </xf>
    <xf numFmtId="0" fontId="60" fillId="0" borderId="0" xfId="254" applyFont="1" applyFill="1" applyAlignment="1">
      <alignment horizontal="center" vertical="center"/>
    </xf>
    <xf numFmtId="0" fontId="11" fillId="0" borderId="0" xfId="254" applyFont="1" applyFill="1"/>
    <xf numFmtId="49" fontId="11" fillId="0" borderId="4" xfId="254" applyNumberFormat="1" applyFont="1" applyFill="1" applyBorder="1" applyAlignment="1">
      <alignment horizontal="center"/>
    </xf>
    <xf numFmtId="0" fontId="11" fillId="0" borderId="0" xfId="254" applyFont="1" applyFill="1" applyAlignment="1">
      <alignment horizontal="right"/>
    </xf>
    <xf numFmtId="0" fontId="6" fillId="0" borderId="0" xfId="254" applyFont="1" applyFill="1" applyAlignment="1">
      <alignment horizontal="left" vertical="top" wrapText="1"/>
    </xf>
    <xf numFmtId="0" fontId="6" fillId="0" borderId="4" xfId="254" applyFont="1" applyFill="1" applyBorder="1" applyAlignment="1">
      <alignment horizontal="center"/>
    </xf>
    <xf numFmtId="0" fontId="4" fillId="58" borderId="11" xfId="254" applyFont="1" applyFill="1" applyBorder="1" applyAlignment="1">
      <alignment horizontal="center" vertical="top"/>
    </xf>
    <xf numFmtId="0" fontId="11" fillId="58" borderId="0" xfId="0" applyNumberFormat="1" applyFont="1" applyFill="1" applyBorder="1" applyAlignment="1">
      <alignment horizontal="center"/>
    </xf>
    <xf numFmtId="2" fontId="6" fillId="58" borderId="0" xfId="0" applyNumberFormat="1" applyFont="1" applyFill="1" applyBorder="1" applyAlignment="1">
      <alignment horizontal="right" vertical="top" wrapText="1"/>
    </xf>
    <xf numFmtId="0" fontId="6" fillId="58" borderId="0" xfId="0" applyNumberFormat="1" applyFont="1" applyFill="1" applyBorder="1" applyAlignment="1">
      <alignment horizontal="right" vertical="top" wrapText="1"/>
    </xf>
  </cellXfs>
  <cellStyles count="484">
    <cellStyle name="_Сметы ВНИИСТ" xfId="6" xr:uid="{00000000-0005-0000-0000-000000000000}"/>
    <cellStyle name="_Японское море_РД - ВНИИСТ" xfId="7" xr:uid="{00000000-0005-0000-0000-000001000000}"/>
    <cellStyle name="20% - Accent1" xfId="8" xr:uid="{00000000-0005-0000-0000-000002000000}"/>
    <cellStyle name="20% - Accent2" xfId="9" xr:uid="{00000000-0005-0000-0000-000003000000}"/>
    <cellStyle name="20% - Accent3" xfId="10" xr:uid="{00000000-0005-0000-0000-000004000000}"/>
    <cellStyle name="20% - Accent4" xfId="11" xr:uid="{00000000-0005-0000-0000-000005000000}"/>
    <cellStyle name="20% - Accent5" xfId="12" xr:uid="{00000000-0005-0000-0000-000006000000}"/>
    <cellStyle name="20% - Accent6" xfId="13" xr:uid="{00000000-0005-0000-0000-000007000000}"/>
    <cellStyle name="20% - Акцент1 2" xfId="14" xr:uid="{00000000-0005-0000-0000-000008000000}"/>
    <cellStyle name="20% - Акцент1 2 2" xfId="15" xr:uid="{00000000-0005-0000-0000-000009000000}"/>
    <cellStyle name="20% - Акцент2 2" xfId="16" xr:uid="{00000000-0005-0000-0000-00000A000000}"/>
    <cellStyle name="20% - Акцент2 2 2" xfId="17" xr:uid="{00000000-0005-0000-0000-00000B000000}"/>
    <cellStyle name="20% - Акцент3 2" xfId="18" xr:uid="{00000000-0005-0000-0000-00000C000000}"/>
    <cellStyle name="20% - Акцент3 2 2" xfId="19" xr:uid="{00000000-0005-0000-0000-00000D000000}"/>
    <cellStyle name="20% - Акцент4 2" xfId="20" xr:uid="{00000000-0005-0000-0000-00000E000000}"/>
    <cellStyle name="20% - Акцент4 2 2" xfId="21" xr:uid="{00000000-0005-0000-0000-00000F000000}"/>
    <cellStyle name="20% - Акцент5 2" xfId="22" xr:uid="{00000000-0005-0000-0000-000010000000}"/>
    <cellStyle name="20% - Акцент5 2 2" xfId="23" xr:uid="{00000000-0005-0000-0000-000011000000}"/>
    <cellStyle name="20% - Акцент6 2" xfId="24" xr:uid="{00000000-0005-0000-0000-000012000000}"/>
    <cellStyle name="20% - Акцент6 2 2" xfId="25" xr:uid="{00000000-0005-0000-0000-000013000000}"/>
    <cellStyle name="20% - Акцент6 2 3" xfId="26" xr:uid="{00000000-0005-0000-0000-000014000000}"/>
    <cellStyle name="40% - Accent1" xfId="27" xr:uid="{00000000-0005-0000-0000-000015000000}"/>
    <cellStyle name="40% - Accent2" xfId="28" xr:uid="{00000000-0005-0000-0000-000016000000}"/>
    <cellStyle name="40% - Accent3" xfId="29" xr:uid="{00000000-0005-0000-0000-000017000000}"/>
    <cellStyle name="40% - Accent4" xfId="30" xr:uid="{00000000-0005-0000-0000-000018000000}"/>
    <cellStyle name="40% - Accent5" xfId="31" xr:uid="{00000000-0005-0000-0000-000019000000}"/>
    <cellStyle name="40% - Accent6" xfId="32" xr:uid="{00000000-0005-0000-0000-00001A000000}"/>
    <cellStyle name="40% - Акцент1 2" xfId="33" xr:uid="{00000000-0005-0000-0000-00001B000000}"/>
    <cellStyle name="40% - Акцент1 2 2" xfId="34" xr:uid="{00000000-0005-0000-0000-00001C000000}"/>
    <cellStyle name="40% - Акцент1 2 3" xfId="35" xr:uid="{00000000-0005-0000-0000-00001D000000}"/>
    <cellStyle name="40% - Акцент2 2" xfId="36" xr:uid="{00000000-0005-0000-0000-00001E000000}"/>
    <cellStyle name="40% - Акцент2 2 2" xfId="37" xr:uid="{00000000-0005-0000-0000-00001F000000}"/>
    <cellStyle name="40% - Акцент2 2 3" xfId="38" xr:uid="{00000000-0005-0000-0000-000020000000}"/>
    <cellStyle name="40% - Акцент3 2" xfId="39" xr:uid="{00000000-0005-0000-0000-000021000000}"/>
    <cellStyle name="40% - Акцент3 2 2" xfId="40" xr:uid="{00000000-0005-0000-0000-000022000000}"/>
    <cellStyle name="40% - Акцент4 2" xfId="41" xr:uid="{00000000-0005-0000-0000-000023000000}"/>
    <cellStyle name="40% - Акцент4 2 2" xfId="42" xr:uid="{00000000-0005-0000-0000-000024000000}"/>
    <cellStyle name="40% - Акцент4 2 3" xfId="43" xr:uid="{00000000-0005-0000-0000-000025000000}"/>
    <cellStyle name="40% - Акцент5 2" xfId="44" xr:uid="{00000000-0005-0000-0000-000026000000}"/>
    <cellStyle name="40% - Акцент5 2 2" xfId="45" xr:uid="{00000000-0005-0000-0000-000027000000}"/>
    <cellStyle name="40% - Акцент5 2 3" xfId="46" xr:uid="{00000000-0005-0000-0000-000028000000}"/>
    <cellStyle name="40% - Акцент6 2" xfId="47" xr:uid="{00000000-0005-0000-0000-000029000000}"/>
    <cellStyle name="40% - Акцент6 2 2" xfId="48" xr:uid="{00000000-0005-0000-0000-00002A000000}"/>
    <cellStyle name="40% - Акцент6 2 3" xfId="49" xr:uid="{00000000-0005-0000-0000-00002B000000}"/>
    <cellStyle name="60% - Accent1" xfId="50" xr:uid="{00000000-0005-0000-0000-00002C000000}"/>
    <cellStyle name="60% - Accent2" xfId="51" xr:uid="{00000000-0005-0000-0000-00002D000000}"/>
    <cellStyle name="60% - Accent3" xfId="52" xr:uid="{00000000-0005-0000-0000-00002E000000}"/>
    <cellStyle name="60% - Accent4" xfId="53" xr:uid="{00000000-0005-0000-0000-00002F000000}"/>
    <cellStyle name="60% - Accent5" xfId="54" xr:uid="{00000000-0005-0000-0000-000030000000}"/>
    <cellStyle name="60% - Accent6" xfId="55" xr:uid="{00000000-0005-0000-0000-000031000000}"/>
    <cellStyle name="60% - Акцент1 2" xfId="56" xr:uid="{00000000-0005-0000-0000-000032000000}"/>
    <cellStyle name="60% - Акцент1 2 2" xfId="57" xr:uid="{00000000-0005-0000-0000-000033000000}"/>
    <cellStyle name="60% - Акцент1 2 3" xfId="58" xr:uid="{00000000-0005-0000-0000-000034000000}"/>
    <cellStyle name="60% - Акцент2 2" xfId="59" xr:uid="{00000000-0005-0000-0000-000035000000}"/>
    <cellStyle name="60% - Акцент2 2 2" xfId="60" xr:uid="{00000000-0005-0000-0000-000036000000}"/>
    <cellStyle name="60% - Акцент2 2 3" xfId="61" xr:uid="{00000000-0005-0000-0000-000037000000}"/>
    <cellStyle name="60% - Акцент3 2" xfId="62" xr:uid="{00000000-0005-0000-0000-000038000000}"/>
    <cellStyle name="60% - Акцент3 2 2" xfId="63" xr:uid="{00000000-0005-0000-0000-000039000000}"/>
    <cellStyle name="60% - Акцент4 2" xfId="64" xr:uid="{00000000-0005-0000-0000-00003A000000}"/>
    <cellStyle name="60% - Акцент4 2 2" xfId="65" xr:uid="{00000000-0005-0000-0000-00003B000000}"/>
    <cellStyle name="60% - Акцент5 2" xfId="66" xr:uid="{00000000-0005-0000-0000-00003C000000}"/>
    <cellStyle name="60% - Акцент5 2 2" xfId="67" xr:uid="{00000000-0005-0000-0000-00003D000000}"/>
    <cellStyle name="60% - Акцент5 2 3" xfId="68" xr:uid="{00000000-0005-0000-0000-00003E000000}"/>
    <cellStyle name="60% - Акцент6 2" xfId="69" xr:uid="{00000000-0005-0000-0000-00003F000000}"/>
    <cellStyle name="60% - Акцент6 2 2" xfId="70" xr:uid="{00000000-0005-0000-0000-000040000000}"/>
    <cellStyle name="Accent1" xfId="71" xr:uid="{00000000-0005-0000-0000-000041000000}"/>
    <cellStyle name="Accent1 - 20%" xfId="72" xr:uid="{00000000-0005-0000-0000-000042000000}"/>
    <cellStyle name="Accent1 - 40%" xfId="73" xr:uid="{00000000-0005-0000-0000-000043000000}"/>
    <cellStyle name="Accent1 - 60%" xfId="74" xr:uid="{00000000-0005-0000-0000-000044000000}"/>
    <cellStyle name="Accent1 2" xfId="75" xr:uid="{00000000-0005-0000-0000-000045000000}"/>
    <cellStyle name="Accent2" xfId="76" xr:uid="{00000000-0005-0000-0000-000046000000}"/>
    <cellStyle name="Accent2 - 20%" xfId="77" xr:uid="{00000000-0005-0000-0000-000047000000}"/>
    <cellStyle name="Accent2 - 40%" xfId="78" xr:uid="{00000000-0005-0000-0000-000048000000}"/>
    <cellStyle name="Accent2 - 60%" xfId="79" xr:uid="{00000000-0005-0000-0000-000049000000}"/>
    <cellStyle name="Accent2 2" xfId="80" xr:uid="{00000000-0005-0000-0000-00004A000000}"/>
    <cellStyle name="Accent3" xfId="81" xr:uid="{00000000-0005-0000-0000-00004B000000}"/>
    <cellStyle name="Accent3 - 20%" xfId="82" xr:uid="{00000000-0005-0000-0000-00004C000000}"/>
    <cellStyle name="Accent3 - 40%" xfId="83" xr:uid="{00000000-0005-0000-0000-00004D000000}"/>
    <cellStyle name="Accent3 - 60%" xfId="84" xr:uid="{00000000-0005-0000-0000-00004E000000}"/>
    <cellStyle name="Accent3 2" xfId="85" xr:uid="{00000000-0005-0000-0000-00004F000000}"/>
    <cellStyle name="Accent4" xfId="86" xr:uid="{00000000-0005-0000-0000-000050000000}"/>
    <cellStyle name="Accent4 - 20%" xfId="87" xr:uid="{00000000-0005-0000-0000-000051000000}"/>
    <cellStyle name="Accent4 - 40%" xfId="88" xr:uid="{00000000-0005-0000-0000-000052000000}"/>
    <cellStyle name="Accent4 - 60%" xfId="89" xr:uid="{00000000-0005-0000-0000-000053000000}"/>
    <cellStyle name="Accent4 2" xfId="90" xr:uid="{00000000-0005-0000-0000-000054000000}"/>
    <cellStyle name="Accent5" xfId="91" xr:uid="{00000000-0005-0000-0000-000055000000}"/>
    <cellStyle name="Accent5 - 20%" xfId="92" xr:uid="{00000000-0005-0000-0000-000056000000}"/>
    <cellStyle name="Accent5 - 40%" xfId="93" xr:uid="{00000000-0005-0000-0000-000057000000}"/>
    <cellStyle name="Accent5 - 60%" xfId="94" xr:uid="{00000000-0005-0000-0000-000058000000}"/>
    <cellStyle name="Accent5 2" xfId="95" xr:uid="{00000000-0005-0000-0000-000059000000}"/>
    <cellStyle name="Accent6" xfId="96" xr:uid="{00000000-0005-0000-0000-00005A000000}"/>
    <cellStyle name="Accent6 - 20%" xfId="97" xr:uid="{00000000-0005-0000-0000-00005B000000}"/>
    <cellStyle name="Accent6 - 40%" xfId="98" xr:uid="{00000000-0005-0000-0000-00005C000000}"/>
    <cellStyle name="Accent6 - 60%" xfId="99" xr:uid="{00000000-0005-0000-0000-00005D000000}"/>
    <cellStyle name="Accent6 2" xfId="100" xr:uid="{00000000-0005-0000-0000-00005E000000}"/>
    <cellStyle name="Bad" xfId="101" xr:uid="{00000000-0005-0000-0000-00005F000000}"/>
    <cellStyle name="Bad 2" xfId="102" xr:uid="{00000000-0005-0000-0000-000060000000}"/>
    <cellStyle name="Calculation" xfId="103" xr:uid="{00000000-0005-0000-0000-000061000000}"/>
    <cellStyle name="Calculation 2" xfId="104" xr:uid="{00000000-0005-0000-0000-000062000000}"/>
    <cellStyle name="Check Cell" xfId="105" xr:uid="{00000000-0005-0000-0000-000063000000}"/>
    <cellStyle name="Check Cell 2" xfId="106" xr:uid="{00000000-0005-0000-0000-000064000000}"/>
    <cellStyle name="Emphasis 1" xfId="107" xr:uid="{00000000-0005-0000-0000-000065000000}"/>
    <cellStyle name="Emphasis 2" xfId="108" xr:uid="{00000000-0005-0000-0000-000066000000}"/>
    <cellStyle name="Emphasis 3" xfId="109" xr:uid="{00000000-0005-0000-0000-000067000000}"/>
    <cellStyle name="Euro" xfId="110" xr:uid="{00000000-0005-0000-0000-000068000000}"/>
    <cellStyle name="Euro 2" xfId="111" xr:uid="{00000000-0005-0000-0000-000069000000}"/>
    <cellStyle name="Euro 3" xfId="112" xr:uid="{00000000-0005-0000-0000-00006A000000}"/>
    <cellStyle name="Euro 4" xfId="113" xr:uid="{00000000-0005-0000-0000-00006B000000}"/>
    <cellStyle name="Euro 5" xfId="114" xr:uid="{00000000-0005-0000-0000-00006C000000}"/>
    <cellStyle name="Euro 6" xfId="115" xr:uid="{00000000-0005-0000-0000-00006D000000}"/>
    <cellStyle name="Euro 7" xfId="116" xr:uid="{00000000-0005-0000-0000-00006E000000}"/>
    <cellStyle name="Euro 8" xfId="117" xr:uid="{00000000-0005-0000-0000-00006F000000}"/>
    <cellStyle name="Euro 9" xfId="118" xr:uid="{00000000-0005-0000-0000-000070000000}"/>
    <cellStyle name="Explanatory Text" xfId="119" xr:uid="{00000000-0005-0000-0000-000071000000}"/>
    <cellStyle name="Good" xfId="120" xr:uid="{00000000-0005-0000-0000-000072000000}"/>
    <cellStyle name="Good 2" xfId="121" xr:uid="{00000000-0005-0000-0000-000073000000}"/>
    <cellStyle name="Heading 1" xfId="122" xr:uid="{00000000-0005-0000-0000-000074000000}"/>
    <cellStyle name="Heading 1 2" xfId="123" xr:uid="{00000000-0005-0000-0000-000075000000}"/>
    <cellStyle name="Heading 2" xfId="124" xr:uid="{00000000-0005-0000-0000-000076000000}"/>
    <cellStyle name="Heading 2 2" xfId="125" xr:uid="{00000000-0005-0000-0000-000077000000}"/>
    <cellStyle name="Heading 3" xfId="126" xr:uid="{00000000-0005-0000-0000-000078000000}"/>
    <cellStyle name="Heading 3 2" xfId="127" xr:uid="{00000000-0005-0000-0000-000079000000}"/>
    <cellStyle name="Heading 4" xfId="128" xr:uid="{00000000-0005-0000-0000-00007A000000}"/>
    <cellStyle name="Heading 4 2" xfId="129" xr:uid="{00000000-0005-0000-0000-00007B000000}"/>
    <cellStyle name="Input" xfId="130" xr:uid="{00000000-0005-0000-0000-00007C000000}"/>
    <cellStyle name="Input 2" xfId="131" xr:uid="{00000000-0005-0000-0000-00007D000000}"/>
    <cellStyle name="Linked Cell" xfId="132" xr:uid="{00000000-0005-0000-0000-00007E000000}"/>
    <cellStyle name="Linked Cell 2" xfId="133" xr:uid="{00000000-0005-0000-0000-00007F000000}"/>
    <cellStyle name="Neutral" xfId="134" xr:uid="{00000000-0005-0000-0000-000080000000}"/>
    <cellStyle name="Neutral 2" xfId="135" xr:uid="{00000000-0005-0000-0000-000081000000}"/>
    <cellStyle name="Normalny_R98-010all_rozdz" xfId="136" xr:uid="{00000000-0005-0000-0000-000082000000}"/>
    <cellStyle name="Note" xfId="137" xr:uid="{00000000-0005-0000-0000-000083000000}"/>
    <cellStyle name="Note 10" xfId="138" xr:uid="{00000000-0005-0000-0000-000084000000}"/>
    <cellStyle name="Note 2" xfId="139" xr:uid="{00000000-0005-0000-0000-000085000000}"/>
    <cellStyle name="Note 3" xfId="140" xr:uid="{00000000-0005-0000-0000-000086000000}"/>
    <cellStyle name="Note 4" xfId="141" xr:uid="{00000000-0005-0000-0000-000087000000}"/>
    <cellStyle name="Note 5" xfId="142" xr:uid="{00000000-0005-0000-0000-000088000000}"/>
    <cellStyle name="Note 6" xfId="143" xr:uid="{00000000-0005-0000-0000-000089000000}"/>
    <cellStyle name="Note 7" xfId="144" xr:uid="{00000000-0005-0000-0000-00008A000000}"/>
    <cellStyle name="Note 8" xfId="145" xr:uid="{00000000-0005-0000-0000-00008B000000}"/>
    <cellStyle name="Note 9" xfId="146" xr:uid="{00000000-0005-0000-0000-00008C000000}"/>
    <cellStyle name="Output" xfId="147" xr:uid="{00000000-0005-0000-0000-00008D000000}"/>
    <cellStyle name="Output 2" xfId="148" xr:uid="{00000000-0005-0000-0000-00008E000000}"/>
    <cellStyle name="S0" xfId="149" xr:uid="{00000000-0005-0000-0000-00008F000000}"/>
    <cellStyle name="S0 2" xfId="150" xr:uid="{00000000-0005-0000-0000-000090000000}"/>
    <cellStyle name="S1" xfId="151" xr:uid="{00000000-0005-0000-0000-000091000000}"/>
    <cellStyle name="S1 2" xfId="152" xr:uid="{00000000-0005-0000-0000-000092000000}"/>
    <cellStyle name="S10" xfId="153" xr:uid="{00000000-0005-0000-0000-000093000000}"/>
    <cellStyle name="S10 2" xfId="154" xr:uid="{00000000-0005-0000-0000-000094000000}"/>
    <cellStyle name="S11" xfId="155" xr:uid="{00000000-0005-0000-0000-000095000000}"/>
    <cellStyle name="S11 2" xfId="156" xr:uid="{00000000-0005-0000-0000-000096000000}"/>
    <cellStyle name="S12" xfId="157" xr:uid="{00000000-0005-0000-0000-000097000000}"/>
    <cellStyle name="S12 2" xfId="158" xr:uid="{00000000-0005-0000-0000-000098000000}"/>
    <cellStyle name="S13" xfId="159" xr:uid="{00000000-0005-0000-0000-000099000000}"/>
    <cellStyle name="S13 2" xfId="160" xr:uid="{00000000-0005-0000-0000-00009A000000}"/>
    <cellStyle name="S13 3" xfId="161" xr:uid="{00000000-0005-0000-0000-00009B000000}"/>
    <cellStyle name="S14" xfId="162" xr:uid="{00000000-0005-0000-0000-00009C000000}"/>
    <cellStyle name="S14 2" xfId="163" xr:uid="{00000000-0005-0000-0000-00009D000000}"/>
    <cellStyle name="S14 3" xfId="164" xr:uid="{00000000-0005-0000-0000-00009E000000}"/>
    <cellStyle name="S15" xfId="165" xr:uid="{00000000-0005-0000-0000-00009F000000}"/>
    <cellStyle name="S15 2" xfId="166" xr:uid="{00000000-0005-0000-0000-0000A0000000}"/>
    <cellStyle name="S15 3" xfId="167" xr:uid="{00000000-0005-0000-0000-0000A1000000}"/>
    <cellStyle name="S15 4" xfId="168" xr:uid="{00000000-0005-0000-0000-0000A2000000}"/>
    <cellStyle name="S16" xfId="169" xr:uid="{00000000-0005-0000-0000-0000A3000000}"/>
    <cellStyle name="S16 2" xfId="170" xr:uid="{00000000-0005-0000-0000-0000A4000000}"/>
    <cellStyle name="S16 3" xfId="171" xr:uid="{00000000-0005-0000-0000-0000A5000000}"/>
    <cellStyle name="S17" xfId="172" xr:uid="{00000000-0005-0000-0000-0000A6000000}"/>
    <cellStyle name="S17 2" xfId="173" xr:uid="{00000000-0005-0000-0000-0000A7000000}"/>
    <cellStyle name="S17 3" xfId="174" xr:uid="{00000000-0005-0000-0000-0000A8000000}"/>
    <cellStyle name="S18" xfId="175" xr:uid="{00000000-0005-0000-0000-0000A9000000}"/>
    <cellStyle name="S18 2" xfId="176" xr:uid="{00000000-0005-0000-0000-0000AA000000}"/>
    <cellStyle name="S18 3" xfId="177" xr:uid="{00000000-0005-0000-0000-0000AB000000}"/>
    <cellStyle name="S19" xfId="178" xr:uid="{00000000-0005-0000-0000-0000AC000000}"/>
    <cellStyle name="S19 2" xfId="179" xr:uid="{00000000-0005-0000-0000-0000AD000000}"/>
    <cellStyle name="S19 3" xfId="180" xr:uid="{00000000-0005-0000-0000-0000AE000000}"/>
    <cellStyle name="S2" xfId="181" xr:uid="{00000000-0005-0000-0000-0000AF000000}"/>
    <cellStyle name="S2 2" xfId="182" xr:uid="{00000000-0005-0000-0000-0000B0000000}"/>
    <cellStyle name="S20" xfId="183" xr:uid="{00000000-0005-0000-0000-0000B1000000}"/>
    <cellStyle name="S3" xfId="184" xr:uid="{00000000-0005-0000-0000-0000B2000000}"/>
    <cellStyle name="S3 2" xfId="185" xr:uid="{00000000-0005-0000-0000-0000B3000000}"/>
    <cellStyle name="S4" xfId="186" xr:uid="{00000000-0005-0000-0000-0000B4000000}"/>
    <cellStyle name="S5" xfId="187" xr:uid="{00000000-0005-0000-0000-0000B5000000}"/>
    <cellStyle name="S6" xfId="188" xr:uid="{00000000-0005-0000-0000-0000B6000000}"/>
    <cellStyle name="S6 2" xfId="189" xr:uid="{00000000-0005-0000-0000-0000B7000000}"/>
    <cellStyle name="S6 3" xfId="190" xr:uid="{00000000-0005-0000-0000-0000B8000000}"/>
    <cellStyle name="S7" xfId="191" xr:uid="{00000000-0005-0000-0000-0000B9000000}"/>
    <cellStyle name="S8" xfId="192" xr:uid="{00000000-0005-0000-0000-0000BA000000}"/>
    <cellStyle name="S8 2" xfId="193" xr:uid="{00000000-0005-0000-0000-0000BB000000}"/>
    <cellStyle name="S9" xfId="194" xr:uid="{00000000-0005-0000-0000-0000BC000000}"/>
    <cellStyle name="S9 2" xfId="195" xr:uid="{00000000-0005-0000-0000-0000BD000000}"/>
    <cellStyle name="S9 3" xfId="196" xr:uid="{00000000-0005-0000-0000-0000BE000000}"/>
    <cellStyle name="Sheet Title" xfId="197" xr:uid="{00000000-0005-0000-0000-0000BF000000}"/>
    <cellStyle name="Title" xfId="198" xr:uid="{00000000-0005-0000-0000-0000C0000000}"/>
    <cellStyle name="Total" xfId="199" xr:uid="{00000000-0005-0000-0000-0000C1000000}"/>
    <cellStyle name="Total 2" xfId="200" xr:uid="{00000000-0005-0000-0000-0000C2000000}"/>
    <cellStyle name="Warning Text" xfId="201" xr:uid="{00000000-0005-0000-0000-0000C3000000}"/>
    <cellStyle name="Акцент1 2" xfId="202" xr:uid="{00000000-0005-0000-0000-0000C4000000}"/>
    <cellStyle name="Акцент1 2 2" xfId="203" xr:uid="{00000000-0005-0000-0000-0000C5000000}"/>
    <cellStyle name="Акцент1 2 3" xfId="204" xr:uid="{00000000-0005-0000-0000-0000C6000000}"/>
    <cellStyle name="Акцент2 2" xfId="205" xr:uid="{00000000-0005-0000-0000-0000C7000000}"/>
    <cellStyle name="Акцент2 2 2" xfId="206" xr:uid="{00000000-0005-0000-0000-0000C8000000}"/>
    <cellStyle name="Акцент2 2 3" xfId="207" xr:uid="{00000000-0005-0000-0000-0000C9000000}"/>
    <cellStyle name="Акцент3 2" xfId="208" xr:uid="{00000000-0005-0000-0000-0000CA000000}"/>
    <cellStyle name="Акцент3 2 2" xfId="209" xr:uid="{00000000-0005-0000-0000-0000CB000000}"/>
    <cellStyle name="Акцент3 2 3" xfId="210" xr:uid="{00000000-0005-0000-0000-0000CC000000}"/>
    <cellStyle name="Акцент4 2" xfId="211" xr:uid="{00000000-0005-0000-0000-0000CD000000}"/>
    <cellStyle name="Акцент4 2 2" xfId="212" xr:uid="{00000000-0005-0000-0000-0000CE000000}"/>
    <cellStyle name="Акцент4 2 3" xfId="213" xr:uid="{00000000-0005-0000-0000-0000CF000000}"/>
    <cellStyle name="Акцент5 2" xfId="214" xr:uid="{00000000-0005-0000-0000-0000D0000000}"/>
    <cellStyle name="Акцент5 2 2" xfId="215" xr:uid="{00000000-0005-0000-0000-0000D1000000}"/>
    <cellStyle name="Акцент5 2 3" xfId="216" xr:uid="{00000000-0005-0000-0000-0000D2000000}"/>
    <cellStyle name="Акцент6 2" xfId="217" xr:uid="{00000000-0005-0000-0000-0000D3000000}"/>
    <cellStyle name="Акцент6 2 2" xfId="218" xr:uid="{00000000-0005-0000-0000-0000D4000000}"/>
    <cellStyle name="Акцент6 2 3" xfId="219" xr:uid="{00000000-0005-0000-0000-0000D5000000}"/>
    <cellStyle name="Ввод  2" xfId="220" xr:uid="{00000000-0005-0000-0000-0000D6000000}"/>
    <cellStyle name="Ввод  2 2" xfId="221" xr:uid="{00000000-0005-0000-0000-0000D7000000}"/>
    <cellStyle name="Ввод  2 3" xfId="222" xr:uid="{00000000-0005-0000-0000-0000D8000000}"/>
    <cellStyle name="Вывод 2" xfId="223" xr:uid="{00000000-0005-0000-0000-0000D9000000}"/>
    <cellStyle name="Вывод 2 2" xfId="224" xr:uid="{00000000-0005-0000-0000-0000DA000000}"/>
    <cellStyle name="Вывод 2 3" xfId="225" xr:uid="{00000000-0005-0000-0000-0000DB000000}"/>
    <cellStyle name="Вычисление 2" xfId="226" xr:uid="{00000000-0005-0000-0000-0000DC000000}"/>
    <cellStyle name="Вычисление 2 2" xfId="227" xr:uid="{00000000-0005-0000-0000-0000DD000000}"/>
    <cellStyle name="Вычисление 2 3" xfId="228" xr:uid="{00000000-0005-0000-0000-0000DE000000}"/>
    <cellStyle name="Заголовок 1 2" xfId="229" xr:uid="{00000000-0005-0000-0000-0000DF000000}"/>
    <cellStyle name="Заголовок 1 2 2" xfId="230" xr:uid="{00000000-0005-0000-0000-0000E0000000}"/>
    <cellStyle name="Заголовок 1 2 3" xfId="231" xr:uid="{00000000-0005-0000-0000-0000E1000000}"/>
    <cellStyle name="Заголовок 2 2" xfId="232" xr:uid="{00000000-0005-0000-0000-0000E2000000}"/>
    <cellStyle name="Заголовок 2 2 2" xfId="233" xr:uid="{00000000-0005-0000-0000-0000E3000000}"/>
    <cellStyle name="Заголовок 2 2 3" xfId="234" xr:uid="{00000000-0005-0000-0000-0000E4000000}"/>
    <cellStyle name="Заголовок 3 2" xfId="235" xr:uid="{00000000-0005-0000-0000-0000E5000000}"/>
    <cellStyle name="Заголовок 3 2 2" xfId="236" xr:uid="{00000000-0005-0000-0000-0000E6000000}"/>
    <cellStyle name="Заголовок 3 2 3" xfId="237" xr:uid="{00000000-0005-0000-0000-0000E7000000}"/>
    <cellStyle name="Заголовок 4 2" xfId="238" xr:uid="{00000000-0005-0000-0000-0000E8000000}"/>
    <cellStyle name="Заголовок 4 2 2" xfId="239" xr:uid="{00000000-0005-0000-0000-0000E9000000}"/>
    <cellStyle name="Заголовок 4 2 3" xfId="240" xr:uid="{00000000-0005-0000-0000-0000EA000000}"/>
    <cellStyle name="Итог 2" xfId="241" xr:uid="{00000000-0005-0000-0000-0000EB000000}"/>
    <cellStyle name="Итог 2 2" xfId="242" xr:uid="{00000000-0005-0000-0000-0000EC000000}"/>
    <cellStyle name="Итог 2 3" xfId="243" xr:uid="{00000000-0005-0000-0000-0000ED000000}"/>
    <cellStyle name="Контрольная ячейка 2" xfId="244" xr:uid="{00000000-0005-0000-0000-0000EE000000}"/>
    <cellStyle name="Контрольная ячейка 2 2" xfId="245" xr:uid="{00000000-0005-0000-0000-0000EF000000}"/>
    <cellStyle name="Контрольная ячейка 2 3" xfId="246" xr:uid="{00000000-0005-0000-0000-0000F0000000}"/>
    <cellStyle name="Название 2" xfId="247" xr:uid="{00000000-0005-0000-0000-0000F1000000}"/>
    <cellStyle name="Название 2 2" xfId="248" xr:uid="{00000000-0005-0000-0000-0000F2000000}"/>
    <cellStyle name="Название 2 3" xfId="249" xr:uid="{00000000-0005-0000-0000-0000F3000000}"/>
    <cellStyle name="Нейтральный 2" xfId="250" xr:uid="{00000000-0005-0000-0000-0000F4000000}"/>
    <cellStyle name="Нейтральный 2 2" xfId="251" xr:uid="{00000000-0005-0000-0000-0000F5000000}"/>
    <cellStyle name="Нейтральный 2 3" xfId="252" xr:uid="{00000000-0005-0000-0000-0000F6000000}"/>
    <cellStyle name="Обычный" xfId="0" builtinId="0"/>
    <cellStyle name="Обычный 10" xfId="253" xr:uid="{00000000-0005-0000-0000-0000F8000000}"/>
    <cellStyle name="Обычный 10 2" xfId="254" xr:uid="{00000000-0005-0000-0000-0000F9000000}"/>
    <cellStyle name="Обычный 10 3" xfId="255" xr:uid="{00000000-0005-0000-0000-0000FA000000}"/>
    <cellStyle name="Обычный 10 3 2" xfId="256" xr:uid="{00000000-0005-0000-0000-0000FB000000}"/>
    <cellStyle name="Обычный 10 4" xfId="257" xr:uid="{00000000-0005-0000-0000-0000FC000000}"/>
    <cellStyle name="Обычный 11" xfId="258" xr:uid="{00000000-0005-0000-0000-0000FD000000}"/>
    <cellStyle name="Обычный 11 2" xfId="259" xr:uid="{00000000-0005-0000-0000-0000FE000000}"/>
    <cellStyle name="Обычный 12" xfId="260" xr:uid="{00000000-0005-0000-0000-0000FF000000}"/>
    <cellStyle name="Обычный 12 2" xfId="261" xr:uid="{00000000-0005-0000-0000-000000010000}"/>
    <cellStyle name="Обычный 13" xfId="262" xr:uid="{00000000-0005-0000-0000-000001010000}"/>
    <cellStyle name="Обычный 14" xfId="263" xr:uid="{00000000-0005-0000-0000-000002010000}"/>
    <cellStyle name="Обычный 15" xfId="264" xr:uid="{00000000-0005-0000-0000-000003010000}"/>
    <cellStyle name="Обычный 16" xfId="265" xr:uid="{00000000-0005-0000-0000-000004010000}"/>
    <cellStyle name="Обычный 17" xfId="266" xr:uid="{00000000-0005-0000-0000-000005010000}"/>
    <cellStyle name="Обычный 17 2" xfId="267" xr:uid="{00000000-0005-0000-0000-000006010000}"/>
    <cellStyle name="Обычный 17 3" xfId="268" xr:uid="{00000000-0005-0000-0000-000007010000}"/>
    <cellStyle name="Обычный 18" xfId="269" xr:uid="{00000000-0005-0000-0000-000008010000}"/>
    <cellStyle name="Обычный 19" xfId="270" xr:uid="{00000000-0005-0000-0000-000009010000}"/>
    <cellStyle name="Обычный 2" xfId="271" xr:uid="{00000000-0005-0000-0000-00000A010000}"/>
    <cellStyle name="Обычный 2 10" xfId="272" xr:uid="{00000000-0005-0000-0000-00000B010000}"/>
    <cellStyle name="Обычный 2 10 2" xfId="273" xr:uid="{00000000-0005-0000-0000-00000C010000}"/>
    <cellStyle name="Обычный 2 11" xfId="274" xr:uid="{00000000-0005-0000-0000-00000D010000}"/>
    <cellStyle name="Обычный 2 12" xfId="275" xr:uid="{00000000-0005-0000-0000-00000E010000}"/>
    <cellStyle name="Обычный 2 13" xfId="276" xr:uid="{00000000-0005-0000-0000-00000F010000}"/>
    <cellStyle name="Обычный 2 2" xfId="277" xr:uid="{00000000-0005-0000-0000-000010010000}"/>
    <cellStyle name="Обычный 2 2 2" xfId="278" xr:uid="{00000000-0005-0000-0000-000011010000}"/>
    <cellStyle name="Обычный 2 2 2 2" xfId="5" xr:uid="{00000000-0005-0000-0000-000012010000}"/>
    <cellStyle name="Обычный 2 2 3" xfId="279" xr:uid="{00000000-0005-0000-0000-000013010000}"/>
    <cellStyle name="Обычный 2 2 3 2" xfId="280" xr:uid="{00000000-0005-0000-0000-000014010000}"/>
    <cellStyle name="Обычный 2 2 4" xfId="281" xr:uid="{00000000-0005-0000-0000-000015010000}"/>
    <cellStyle name="Обычный 2 2 5" xfId="282" xr:uid="{00000000-0005-0000-0000-000016010000}"/>
    <cellStyle name="Обычный 2 2 5 2" xfId="283" xr:uid="{00000000-0005-0000-0000-000017010000}"/>
    <cellStyle name="Обычный 2 2 6" xfId="284" xr:uid="{00000000-0005-0000-0000-000018010000}"/>
    <cellStyle name="Обычный 2 2 6 2" xfId="285" xr:uid="{00000000-0005-0000-0000-000019010000}"/>
    <cellStyle name="Обычный 2 2 7" xfId="286" xr:uid="{00000000-0005-0000-0000-00001A010000}"/>
    <cellStyle name="Обычный 2 2 8" xfId="287" xr:uid="{00000000-0005-0000-0000-00001B010000}"/>
    <cellStyle name="Обычный 2 2 9" xfId="288" xr:uid="{00000000-0005-0000-0000-00001C010000}"/>
    <cellStyle name="Обычный 2 3" xfId="289" xr:uid="{00000000-0005-0000-0000-00001D010000}"/>
    <cellStyle name="Обычный 2 3 2" xfId="290" xr:uid="{00000000-0005-0000-0000-00001E010000}"/>
    <cellStyle name="Обычный 2 3 3" xfId="291" xr:uid="{00000000-0005-0000-0000-00001F010000}"/>
    <cellStyle name="Обычный 2 4" xfId="292" xr:uid="{00000000-0005-0000-0000-000020010000}"/>
    <cellStyle name="Обычный 2 4 2" xfId="293" xr:uid="{00000000-0005-0000-0000-000021010000}"/>
    <cellStyle name="Обычный 2 4 2 2" xfId="294" xr:uid="{00000000-0005-0000-0000-000022010000}"/>
    <cellStyle name="Обычный 2 4 3" xfId="295" xr:uid="{00000000-0005-0000-0000-000023010000}"/>
    <cellStyle name="Обычный 2 4 4" xfId="296" xr:uid="{00000000-0005-0000-0000-000024010000}"/>
    <cellStyle name="Обычный 2 5" xfId="297" xr:uid="{00000000-0005-0000-0000-000025010000}"/>
    <cellStyle name="Обычный 2 5 2" xfId="298" xr:uid="{00000000-0005-0000-0000-000026010000}"/>
    <cellStyle name="Обычный 2 5 3" xfId="299" xr:uid="{00000000-0005-0000-0000-000027010000}"/>
    <cellStyle name="Обычный 2 6" xfId="300" xr:uid="{00000000-0005-0000-0000-000028010000}"/>
    <cellStyle name="Обычный 2 6 2" xfId="301" xr:uid="{00000000-0005-0000-0000-000029010000}"/>
    <cellStyle name="Обычный 2 6 3" xfId="302" xr:uid="{00000000-0005-0000-0000-00002A010000}"/>
    <cellStyle name="Обычный 2 7" xfId="303" xr:uid="{00000000-0005-0000-0000-00002B010000}"/>
    <cellStyle name="Обычный 2 7 2" xfId="304" xr:uid="{00000000-0005-0000-0000-00002C010000}"/>
    <cellStyle name="Обычный 2 7 3" xfId="305" xr:uid="{00000000-0005-0000-0000-00002D010000}"/>
    <cellStyle name="Обычный 2 8" xfId="306" xr:uid="{00000000-0005-0000-0000-00002E010000}"/>
    <cellStyle name="Обычный 2 8 2" xfId="307" xr:uid="{00000000-0005-0000-0000-00002F010000}"/>
    <cellStyle name="Обычный 2 8 3" xfId="308" xr:uid="{00000000-0005-0000-0000-000030010000}"/>
    <cellStyle name="Обычный 2 9" xfId="309" xr:uid="{00000000-0005-0000-0000-000031010000}"/>
    <cellStyle name="Обычный 2 9 2" xfId="310" xr:uid="{00000000-0005-0000-0000-000032010000}"/>
    <cellStyle name="Обычный 2 9 3" xfId="311" xr:uid="{00000000-0005-0000-0000-000033010000}"/>
    <cellStyle name="Обычный 2_Отчет Минэнерго 7.1. 3 кв. 2011" xfId="312" xr:uid="{00000000-0005-0000-0000-000034010000}"/>
    <cellStyle name="Обычный 20" xfId="313" xr:uid="{00000000-0005-0000-0000-000035010000}"/>
    <cellStyle name="Обычный 21" xfId="314" xr:uid="{00000000-0005-0000-0000-000036010000}"/>
    <cellStyle name="Обычный 21 2" xfId="315" xr:uid="{00000000-0005-0000-0000-000037010000}"/>
    <cellStyle name="Обычный 22" xfId="316" xr:uid="{00000000-0005-0000-0000-000038010000}"/>
    <cellStyle name="Обычный 22 2" xfId="317" xr:uid="{00000000-0005-0000-0000-000039010000}"/>
    <cellStyle name="Обычный 23" xfId="318" xr:uid="{00000000-0005-0000-0000-00003A010000}"/>
    <cellStyle name="Обычный 24" xfId="3" xr:uid="{00000000-0005-0000-0000-00003B010000}"/>
    <cellStyle name="Обычный 24 2" xfId="319" xr:uid="{00000000-0005-0000-0000-00003C010000}"/>
    <cellStyle name="Обычный 25" xfId="320" xr:uid="{00000000-0005-0000-0000-00003D010000}"/>
    <cellStyle name="Обычный 26" xfId="4" xr:uid="{00000000-0005-0000-0000-00003E010000}"/>
    <cellStyle name="Обычный 3" xfId="321" xr:uid="{00000000-0005-0000-0000-00003F010000}"/>
    <cellStyle name="Обычный 3 2" xfId="322" xr:uid="{00000000-0005-0000-0000-000040010000}"/>
    <cellStyle name="Обычный 3 2 2" xfId="323" xr:uid="{00000000-0005-0000-0000-000041010000}"/>
    <cellStyle name="Обычный 3 3" xfId="324" xr:uid="{00000000-0005-0000-0000-000042010000}"/>
    <cellStyle name="Обычный 3 3 2" xfId="325" xr:uid="{00000000-0005-0000-0000-000043010000}"/>
    <cellStyle name="Обычный 3 3 2 2" xfId="326" xr:uid="{00000000-0005-0000-0000-000044010000}"/>
    <cellStyle name="Обычный 3 3 3" xfId="327" xr:uid="{00000000-0005-0000-0000-000045010000}"/>
    <cellStyle name="Обычный 3 3_ИП 2011г от 01 06 11" xfId="328" xr:uid="{00000000-0005-0000-0000-000046010000}"/>
    <cellStyle name="Обычный 3 4" xfId="329" xr:uid="{00000000-0005-0000-0000-000047010000}"/>
    <cellStyle name="Обычный 3 4 2" xfId="330" xr:uid="{00000000-0005-0000-0000-000048010000}"/>
    <cellStyle name="Обычный 3 5" xfId="331" xr:uid="{00000000-0005-0000-0000-000049010000}"/>
    <cellStyle name="Обычный 3 6" xfId="332" xr:uid="{00000000-0005-0000-0000-00004A010000}"/>
    <cellStyle name="Обычный 3 7" xfId="333" xr:uid="{00000000-0005-0000-0000-00004B010000}"/>
    <cellStyle name="Обычный 3_Отчет Минэнерго 7.1. 3 кв. 2011" xfId="334" xr:uid="{00000000-0005-0000-0000-00004C010000}"/>
    <cellStyle name="Обычный 4" xfId="335" xr:uid="{00000000-0005-0000-0000-00004D010000}"/>
    <cellStyle name="Обычный 4 2" xfId="336" xr:uid="{00000000-0005-0000-0000-00004E010000}"/>
    <cellStyle name="Обычный 4 3" xfId="337" xr:uid="{00000000-0005-0000-0000-00004F010000}"/>
    <cellStyle name="Обычный 5" xfId="338" xr:uid="{00000000-0005-0000-0000-000050010000}"/>
    <cellStyle name="Обычный 5 2" xfId="339" xr:uid="{00000000-0005-0000-0000-000051010000}"/>
    <cellStyle name="Обычный 5 3" xfId="340" xr:uid="{00000000-0005-0000-0000-000052010000}"/>
    <cellStyle name="Обычный 6" xfId="341" xr:uid="{00000000-0005-0000-0000-000053010000}"/>
    <cellStyle name="Обычный 6 2" xfId="342" xr:uid="{00000000-0005-0000-0000-000054010000}"/>
    <cellStyle name="Обычный 7" xfId="1" xr:uid="{00000000-0005-0000-0000-000055010000}"/>
    <cellStyle name="Обычный 7 2" xfId="344" xr:uid="{00000000-0005-0000-0000-000056010000}"/>
    <cellStyle name="Обычный 7 3" xfId="343" xr:uid="{00000000-0005-0000-0000-000057010000}"/>
    <cellStyle name="Обычный 8" xfId="345" xr:uid="{00000000-0005-0000-0000-000058010000}"/>
    <cellStyle name="Обычный 8 2" xfId="346" xr:uid="{00000000-0005-0000-0000-000059010000}"/>
    <cellStyle name="Обычный 9" xfId="347" xr:uid="{00000000-0005-0000-0000-00005A010000}"/>
    <cellStyle name="Плохой 2" xfId="348" xr:uid="{00000000-0005-0000-0000-00005B010000}"/>
    <cellStyle name="Плохой 2 2" xfId="349" xr:uid="{00000000-0005-0000-0000-00005C010000}"/>
    <cellStyle name="Плохой 2 3" xfId="350" xr:uid="{00000000-0005-0000-0000-00005D010000}"/>
    <cellStyle name="Пояснение 2" xfId="351" xr:uid="{00000000-0005-0000-0000-00005E010000}"/>
    <cellStyle name="Пояснение 2 2" xfId="352" xr:uid="{00000000-0005-0000-0000-00005F010000}"/>
    <cellStyle name="Пояснение 2 3" xfId="353" xr:uid="{00000000-0005-0000-0000-000060010000}"/>
    <cellStyle name="Примечание 2" xfId="354" xr:uid="{00000000-0005-0000-0000-000061010000}"/>
    <cellStyle name="Примечание 2 2" xfId="355" xr:uid="{00000000-0005-0000-0000-000062010000}"/>
    <cellStyle name="Примечание 2 3" xfId="356" xr:uid="{00000000-0005-0000-0000-000063010000}"/>
    <cellStyle name="Примечание 2 4" xfId="357" xr:uid="{00000000-0005-0000-0000-000064010000}"/>
    <cellStyle name="Примечание 2 5" xfId="358" xr:uid="{00000000-0005-0000-0000-000065010000}"/>
    <cellStyle name="Примечание 3" xfId="359" xr:uid="{00000000-0005-0000-0000-000066010000}"/>
    <cellStyle name="Примечание 3 2" xfId="360" xr:uid="{00000000-0005-0000-0000-000067010000}"/>
    <cellStyle name="Примечание 3 3" xfId="361" xr:uid="{00000000-0005-0000-0000-000068010000}"/>
    <cellStyle name="Примечание 3 4" xfId="362" xr:uid="{00000000-0005-0000-0000-000069010000}"/>
    <cellStyle name="Процентный 2" xfId="363" xr:uid="{00000000-0005-0000-0000-00006A010000}"/>
    <cellStyle name="Процентный 2 10" xfId="364" xr:uid="{00000000-0005-0000-0000-00006B010000}"/>
    <cellStyle name="Процентный 2 11" xfId="365" xr:uid="{00000000-0005-0000-0000-00006C010000}"/>
    <cellStyle name="Процентный 2 12" xfId="366" xr:uid="{00000000-0005-0000-0000-00006D010000}"/>
    <cellStyle name="Процентный 2 13" xfId="367" xr:uid="{00000000-0005-0000-0000-00006E010000}"/>
    <cellStyle name="Процентный 2 2" xfId="368" xr:uid="{00000000-0005-0000-0000-00006F010000}"/>
    <cellStyle name="Процентный 2 2 2" xfId="369" xr:uid="{00000000-0005-0000-0000-000070010000}"/>
    <cellStyle name="Процентный 2 2 3" xfId="370" xr:uid="{00000000-0005-0000-0000-000071010000}"/>
    <cellStyle name="Процентный 2 2 4" xfId="371" xr:uid="{00000000-0005-0000-0000-000072010000}"/>
    <cellStyle name="Процентный 2 2 5" xfId="372" xr:uid="{00000000-0005-0000-0000-000073010000}"/>
    <cellStyle name="Процентный 2 2 6" xfId="373" xr:uid="{00000000-0005-0000-0000-000074010000}"/>
    <cellStyle name="Процентный 2 2 7" xfId="374" xr:uid="{00000000-0005-0000-0000-000075010000}"/>
    <cellStyle name="Процентный 2 2 8" xfId="375" xr:uid="{00000000-0005-0000-0000-000076010000}"/>
    <cellStyle name="Процентный 2 2 9" xfId="376" xr:uid="{00000000-0005-0000-0000-000077010000}"/>
    <cellStyle name="Процентный 2 3" xfId="377" xr:uid="{00000000-0005-0000-0000-000078010000}"/>
    <cellStyle name="Процентный 2 3 2" xfId="378" xr:uid="{00000000-0005-0000-0000-000079010000}"/>
    <cellStyle name="Процентный 2 3 3" xfId="379" xr:uid="{00000000-0005-0000-0000-00007A010000}"/>
    <cellStyle name="Процентный 2 3 4" xfId="380" xr:uid="{00000000-0005-0000-0000-00007B010000}"/>
    <cellStyle name="Процентный 2 3 5" xfId="381" xr:uid="{00000000-0005-0000-0000-00007C010000}"/>
    <cellStyle name="Процентный 2 3 6" xfId="382" xr:uid="{00000000-0005-0000-0000-00007D010000}"/>
    <cellStyle name="Процентный 2 3 7" xfId="383" xr:uid="{00000000-0005-0000-0000-00007E010000}"/>
    <cellStyle name="Процентный 2 3 8" xfId="384" xr:uid="{00000000-0005-0000-0000-00007F010000}"/>
    <cellStyle name="Процентный 2 3 9" xfId="385" xr:uid="{00000000-0005-0000-0000-000080010000}"/>
    <cellStyle name="Процентный 2 4" xfId="386" xr:uid="{00000000-0005-0000-0000-000081010000}"/>
    <cellStyle name="Процентный 2 4 10" xfId="387" xr:uid="{00000000-0005-0000-0000-000082010000}"/>
    <cellStyle name="Процентный 2 4 2" xfId="388" xr:uid="{00000000-0005-0000-0000-000083010000}"/>
    <cellStyle name="Процентный 2 4 3" xfId="389" xr:uid="{00000000-0005-0000-0000-000084010000}"/>
    <cellStyle name="Процентный 2 4 4" xfId="390" xr:uid="{00000000-0005-0000-0000-000085010000}"/>
    <cellStyle name="Процентный 2 4 5" xfId="391" xr:uid="{00000000-0005-0000-0000-000086010000}"/>
    <cellStyle name="Процентный 2 4 6" xfId="392" xr:uid="{00000000-0005-0000-0000-000087010000}"/>
    <cellStyle name="Процентный 2 4 7" xfId="393" xr:uid="{00000000-0005-0000-0000-000088010000}"/>
    <cellStyle name="Процентный 2 4 8" xfId="394" xr:uid="{00000000-0005-0000-0000-000089010000}"/>
    <cellStyle name="Процентный 2 4 9" xfId="395" xr:uid="{00000000-0005-0000-0000-00008A010000}"/>
    <cellStyle name="Процентный 2 5" xfId="396" xr:uid="{00000000-0005-0000-0000-00008B010000}"/>
    <cellStyle name="Процентный 2 6" xfId="397" xr:uid="{00000000-0005-0000-0000-00008C010000}"/>
    <cellStyle name="Процентный 2 7" xfId="398" xr:uid="{00000000-0005-0000-0000-00008D010000}"/>
    <cellStyle name="Процентный 2 8" xfId="399" xr:uid="{00000000-0005-0000-0000-00008E010000}"/>
    <cellStyle name="Процентный 2 9" xfId="400" xr:uid="{00000000-0005-0000-0000-00008F010000}"/>
    <cellStyle name="Процентный 3" xfId="401" xr:uid="{00000000-0005-0000-0000-000090010000}"/>
    <cellStyle name="Процентный 3 2" xfId="402" xr:uid="{00000000-0005-0000-0000-000091010000}"/>
    <cellStyle name="Процентный 3 3" xfId="403" xr:uid="{00000000-0005-0000-0000-000092010000}"/>
    <cellStyle name="Процентный 3 4" xfId="404" xr:uid="{00000000-0005-0000-0000-000093010000}"/>
    <cellStyle name="Процентный 3 5" xfId="405" xr:uid="{00000000-0005-0000-0000-000094010000}"/>
    <cellStyle name="Процентный 3 6" xfId="406" xr:uid="{00000000-0005-0000-0000-000095010000}"/>
    <cellStyle name="Процентный 3 7" xfId="407" xr:uid="{00000000-0005-0000-0000-000096010000}"/>
    <cellStyle name="Процентный 3 8" xfId="408" xr:uid="{00000000-0005-0000-0000-000097010000}"/>
    <cellStyle name="Процентный 3 9" xfId="409" xr:uid="{00000000-0005-0000-0000-000098010000}"/>
    <cellStyle name="Процентный 4" xfId="410" xr:uid="{00000000-0005-0000-0000-000099010000}"/>
    <cellStyle name="Процентный 4 2" xfId="411" xr:uid="{00000000-0005-0000-0000-00009A010000}"/>
    <cellStyle name="Процентный 4 3" xfId="412" xr:uid="{00000000-0005-0000-0000-00009B010000}"/>
    <cellStyle name="Процентный 4 4" xfId="413" xr:uid="{00000000-0005-0000-0000-00009C010000}"/>
    <cellStyle name="Процентный 4 5" xfId="414" xr:uid="{00000000-0005-0000-0000-00009D010000}"/>
    <cellStyle name="Процентный 4 6" xfId="415" xr:uid="{00000000-0005-0000-0000-00009E010000}"/>
    <cellStyle name="Процентный 4 7" xfId="416" xr:uid="{00000000-0005-0000-0000-00009F010000}"/>
    <cellStyle name="Процентный 4 8" xfId="417" xr:uid="{00000000-0005-0000-0000-0000A0010000}"/>
    <cellStyle name="Процентный 4 9" xfId="418" xr:uid="{00000000-0005-0000-0000-0000A1010000}"/>
    <cellStyle name="Процентный 5" xfId="419" xr:uid="{00000000-0005-0000-0000-0000A2010000}"/>
    <cellStyle name="Процентный 5 2" xfId="420" xr:uid="{00000000-0005-0000-0000-0000A3010000}"/>
    <cellStyle name="Процентный 5 3" xfId="421" xr:uid="{00000000-0005-0000-0000-0000A4010000}"/>
    <cellStyle name="Процентный 5 4" xfId="422" xr:uid="{00000000-0005-0000-0000-0000A5010000}"/>
    <cellStyle name="Процентный 5 5" xfId="423" xr:uid="{00000000-0005-0000-0000-0000A6010000}"/>
    <cellStyle name="Процентный 5 6" xfId="424" xr:uid="{00000000-0005-0000-0000-0000A7010000}"/>
    <cellStyle name="Процентный 5 7" xfId="425" xr:uid="{00000000-0005-0000-0000-0000A8010000}"/>
    <cellStyle name="Процентный 5 8" xfId="426" xr:uid="{00000000-0005-0000-0000-0000A9010000}"/>
    <cellStyle name="Процентный 5 9" xfId="427" xr:uid="{00000000-0005-0000-0000-0000AA010000}"/>
    <cellStyle name="Процентный 6" xfId="428" xr:uid="{00000000-0005-0000-0000-0000AB010000}"/>
    <cellStyle name="Процентный 7" xfId="429" xr:uid="{00000000-0005-0000-0000-0000AC010000}"/>
    <cellStyle name="Процентный 8" xfId="478" xr:uid="{00000000-0005-0000-0000-0000AD010000}"/>
    <cellStyle name="Связанная ячейка 2" xfId="430" xr:uid="{00000000-0005-0000-0000-0000AE010000}"/>
    <cellStyle name="Связанная ячейка 2 2" xfId="431" xr:uid="{00000000-0005-0000-0000-0000AF010000}"/>
    <cellStyle name="Связанная ячейка 2 3" xfId="432" xr:uid="{00000000-0005-0000-0000-0000B0010000}"/>
    <cellStyle name="Стиль 1" xfId="433" xr:uid="{00000000-0005-0000-0000-0000B1010000}"/>
    <cellStyle name="ТЕКСТ" xfId="434" xr:uid="{00000000-0005-0000-0000-0000B2010000}"/>
    <cellStyle name="Текст предупреждения 2" xfId="435" xr:uid="{00000000-0005-0000-0000-0000B3010000}"/>
    <cellStyle name="Текст предупреждения 2 2" xfId="436" xr:uid="{00000000-0005-0000-0000-0000B4010000}"/>
    <cellStyle name="Финансовый [0] 2" xfId="437" xr:uid="{00000000-0005-0000-0000-0000B6010000}"/>
    <cellStyle name="Финансовый 10" xfId="438" xr:uid="{00000000-0005-0000-0000-0000B7010000}"/>
    <cellStyle name="Финансовый 11" xfId="439" xr:uid="{00000000-0005-0000-0000-0000B8010000}"/>
    <cellStyle name="Финансовый 12" xfId="440" xr:uid="{00000000-0005-0000-0000-0000B9010000}"/>
    <cellStyle name="Финансовый 13" xfId="441" xr:uid="{00000000-0005-0000-0000-0000BA010000}"/>
    <cellStyle name="Финансовый 14" xfId="442" xr:uid="{00000000-0005-0000-0000-0000BB010000}"/>
    <cellStyle name="Финансовый 15" xfId="477" xr:uid="{00000000-0005-0000-0000-0000BC010000}"/>
    <cellStyle name="Финансовый 16" xfId="476" xr:uid="{00000000-0005-0000-0000-0000BD010000}"/>
    <cellStyle name="Финансовый 16 2" xfId="483" xr:uid="{00000000-0005-0000-0000-0000BE010000}"/>
    <cellStyle name="Финансовый 17" xfId="482" xr:uid="{00000000-0005-0000-0000-0000BF010000}"/>
    <cellStyle name="Финансовый 18" xfId="479" xr:uid="{00000000-0005-0000-0000-0000C0010000}"/>
    <cellStyle name="Финансовый 19" xfId="481" xr:uid="{00000000-0005-0000-0000-0000C1010000}"/>
    <cellStyle name="Финансовый 2" xfId="2" xr:uid="{00000000-0005-0000-0000-0000C2010000}"/>
    <cellStyle name="Финансовый 2 10" xfId="443" xr:uid="{00000000-0005-0000-0000-0000C3010000}"/>
    <cellStyle name="Финансовый 2 10 2" xfId="444" xr:uid="{00000000-0005-0000-0000-0000C4010000}"/>
    <cellStyle name="Финансовый 2 11" xfId="445" xr:uid="{00000000-0005-0000-0000-0000C5010000}"/>
    <cellStyle name="Финансовый 2 2" xfId="446" xr:uid="{00000000-0005-0000-0000-0000C6010000}"/>
    <cellStyle name="Финансовый 2 2 2" xfId="447" xr:uid="{00000000-0005-0000-0000-0000C7010000}"/>
    <cellStyle name="Финансовый 2 2 3" xfId="448" xr:uid="{00000000-0005-0000-0000-0000C8010000}"/>
    <cellStyle name="Финансовый 2 2 4" xfId="449" xr:uid="{00000000-0005-0000-0000-0000C9010000}"/>
    <cellStyle name="Финансовый 2 2 5" xfId="450" xr:uid="{00000000-0005-0000-0000-0000CA010000}"/>
    <cellStyle name="Финансовый 2 2 6" xfId="451" xr:uid="{00000000-0005-0000-0000-0000CB010000}"/>
    <cellStyle name="Финансовый 2 2 7" xfId="452" xr:uid="{00000000-0005-0000-0000-0000CC010000}"/>
    <cellStyle name="Финансовый 2 2 8" xfId="453" xr:uid="{00000000-0005-0000-0000-0000CD010000}"/>
    <cellStyle name="Финансовый 2 2 9" xfId="454" xr:uid="{00000000-0005-0000-0000-0000CE010000}"/>
    <cellStyle name="Финансовый 2 3" xfId="455" xr:uid="{00000000-0005-0000-0000-0000CF010000}"/>
    <cellStyle name="Финансовый 2 3 2" xfId="456" xr:uid="{00000000-0005-0000-0000-0000D0010000}"/>
    <cellStyle name="Финансовый 2 4" xfId="457" xr:uid="{00000000-0005-0000-0000-0000D1010000}"/>
    <cellStyle name="Финансовый 2 5" xfId="458" xr:uid="{00000000-0005-0000-0000-0000D2010000}"/>
    <cellStyle name="Финансовый 2 6" xfId="459" xr:uid="{00000000-0005-0000-0000-0000D3010000}"/>
    <cellStyle name="Финансовый 2 7" xfId="460" xr:uid="{00000000-0005-0000-0000-0000D4010000}"/>
    <cellStyle name="Финансовый 2 8" xfId="461" xr:uid="{00000000-0005-0000-0000-0000D5010000}"/>
    <cellStyle name="Финансовый 2 9" xfId="462" xr:uid="{00000000-0005-0000-0000-0000D6010000}"/>
    <cellStyle name="Финансовый 20" xfId="480" xr:uid="{00000000-0005-0000-0000-0000D7010000}"/>
    <cellStyle name="Финансовый 3" xfId="463" xr:uid="{00000000-0005-0000-0000-0000D8010000}"/>
    <cellStyle name="Финансовый 3 2" xfId="464" xr:uid="{00000000-0005-0000-0000-0000D9010000}"/>
    <cellStyle name="Финансовый 3 3" xfId="465" xr:uid="{00000000-0005-0000-0000-0000DA010000}"/>
    <cellStyle name="Финансовый 4" xfId="466" xr:uid="{00000000-0005-0000-0000-0000DB010000}"/>
    <cellStyle name="Финансовый 4 2" xfId="467" xr:uid="{00000000-0005-0000-0000-0000DC010000}"/>
    <cellStyle name="Финансовый 5" xfId="468" xr:uid="{00000000-0005-0000-0000-0000DD010000}"/>
    <cellStyle name="Финансовый 6" xfId="469" xr:uid="{00000000-0005-0000-0000-0000DE010000}"/>
    <cellStyle name="Финансовый 7" xfId="470" xr:uid="{00000000-0005-0000-0000-0000DF010000}"/>
    <cellStyle name="Финансовый 8" xfId="471" xr:uid="{00000000-0005-0000-0000-0000E0010000}"/>
    <cellStyle name="Финансовый 9" xfId="472" xr:uid="{00000000-0005-0000-0000-0000E1010000}"/>
    <cellStyle name="Хороший 2" xfId="473" xr:uid="{00000000-0005-0000-0000-0000E2010000}"/>
    <cellStyle name="Хороший 2 2" xfId="474" xr:uid="{00000000-0005-0000-0000-0000E3010000}"/>
    <cellStyle name="Хороший 2 3" xfId="475" xr:uid="{00000000-0005-0000-0000-0000E401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X136"/>
  <sheetViews>
    <sheetView zoomScale="70" zoomScaleNormal="70" zoomScaleSheetLayoutView="100" workbookViewId="0">
      <selection activeCell="J5" sqref="J5"/>
    </sheetView>
  </sheetViews>
  <sheetFormatPr defaultColWidth="9.140625" defaultRowHeight="15.75" x14ac:dyDescent="0.25"/>
  <cols>
    <col min="1" max="1" width="12.85546875" style="5" customWidth="1"/>
    <col min="2" max="2" width="68.5703125" style="6" customWidth="1"/>
    <col min="3" max="3" width="8.85546875" style="84" hidden="1" customWidth="1"/>
    <col min="4" max="4" width="16.5703125" style="1" customWidth="1"/>
    <col min="5" max="5" width="17" style="219" customWidth="1"/>
    <col min="6" max="6" width="15.140625" style="219" customWidth="1"/>
    <col min="7" max="7" width="16.7109375" style="1" customWidth="1"/>
    <col min="8" max="8" width="13.85546875" style="1" customWidth="1"/>
    <col min="9" max="9" width="14.5703125" style="1" customWidth="1"/>
    <col min="10" max="10" width="11.7109375" style="1" customWidth="1"/>
    <col min="11" max="11" width="15.140625" style="1" customWidth="1"/>
    <col min="12" max="12" width="12.85546875" style="1" customWidth="1"/>
    <col min="13" max="13" width="15.5703125" style="1" customWidth="1"/>
    <col min="14" max="18" width="12.85546875" style="2" customWidth="1"/>
    <col min="19" max="19" width="18.28515625" style="39" customWidth="1"/>
    <col min="20" max="20" width="15.5703125" style="2" customWidth="1"/>
    <col min="21" max="21" width="11" style="344" customWidth="1"/>
    <col min="22" max="23" width="11.7109375" style="1" customWidth="1"/>
    <col min="24" max="24" width="26.42578125" style="2" customWidth="1"/>
    <col min="25" max="16384" width="9.140625" style="6"/>
  </cols>
  <sheetData>
    <row r="1" spans="1:24" s="267" customFormat="1" ht="12" x14ac:dyDescent="0.2">
      <c r="A1" s="291"/>
      <c r="C1" s="292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4"/>
      <c r="O1" s="294"/>
      <c r="P1" s="294"/>
      <c r="Q1" s="294"/>
      <c r="R1" s="294"/>
      <c r="S1" s="294"/>
      <c r="T1" s="294"/>
      <c r="U1" s="328"/>
      <c r="V1" s="293"/>
      <c r="W1" s="293"/>
      <c r="X1" s="294" t="s">
        <v>112</v>
      </c>
    </row>
    <row r="2" spans="1:24" s="267" customFormat="1" ht="24" customHeight="1" x14ac:dyDescent="0.2">
      <c r="A2" s="291"/>
      <c r="C2" s="292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4"/>
      <c r="O2" s="294"/>
      <c r="P2" s="294"/>
      <c r="Q2" s="294"/>
      <c r="R2" s="294"/>
      <c r="S2" s="294"/>
      <c r="T2" s="361" t="s">
        <v>113</v>
      </c>
      <c r="U2" s="362"/>
      <c r="V2" s="362"/>
      <c r="W2" s="362"/>
      <c r="X2" s="361"/>
    </row>
    <row r="3" spans="1:24" s="186" customFormat="1" x14ac:dyDescent="0.25">
      <c r="A3" s="363" t="s">
        <v>420</v>
      </c>
      <c r="B3" s="363"/>
      <c r="C3" s="363"/>
      <c r="D3" s="363"/>
      <c r="E3" s="363"/>
      <c r="F3" s="363"/>
      <c r="G3" s="363"/>
      <c r="H3" s="363"/>
      <c r="I3" s="363"/>
      <c r="J3" s="363"/>
      <c r="K3" s="363"/>
      <c r="L3" s="363"/>
      <c r="M3" s="363"/>
      <c r="N3" s="363"/>
      <c r="O3" s="363"/>
      <c r="P3" s="363"/>
      <c r="Q3" s="363"/>
      <c r="R3" s="363"/>
      <c r="S3" s="363"/>
      <c r="T3" s="363"/>
      <c r="U3" s="364"/>
      <c r="V3" s="364"/>
      <c r="W3" s="364"/>
      <c r="X3" s="363"/>
    </row>
    <row r="4" spans="1:24" s="186" customFormat="1" ht="12.75" x14ac:dyDescent="0.2">
      <c r="A4" s="295"/>
      <c r="C4" s="292"/>
      <c r="D4" s="187"/>
      <c r="E4" s="368"/>
      <c r="F4" s="368"/>
      <c r="G4" s="187"/>
      <c r="H4" s="365"/>
      <c r="I4" s="365"/>
      <c r="J4" s="187"/>
      <c r="K4" s="187"/>
      <c r="L4" s="187"/>
      <c r="M4" s="187"/>
      <c r="N4" s="62"/>
      <c r="O4" s="62"/>
      <c r="P4" s="62"/>
      <c r="Q4" s="62"/>
      <c r="R4" s="62"/>
      <c r="S4" s="62"/>
      <c r="T4" s="62"/>
      <c r="U4" s="329"/>
      <c r="V4" s="187"/>
      <c r="W4" s="187"/>
      <c r="X4" s="62"/>
    </row>
    <row r="5" spans="1:24" s="60" customFormat="1" ht="18.75" customHeight="1" x14ac:dyDescent="0.25">
      <c r="A5" s="296"/>
      <c r="C5" s="292"/>
      <c r="D5" s="297"/>
      <c r="E5" s="297"/>
      <c r="F5" s="297"/>
      <c r="G5" s="297"/>
      <c r="H5" s="297"/>
      <c r="I5" s="297"/>
      <c r="J5" s="297"/>
      <c r="K5" s="297"/>
      <c r="L5" s="297"/>
      <c r="M5" s="297"/>
      <c r="N5" s="298"/>
      <c r="O5" s="298"/>
      <c r="P5" s="298"/>
      <c r="Q5" s="298"/>
      <c r="R5" s="298"/>
      <c r="S5" s="298"/>
      <c r="T5" s="298"/>
      <c r="U5" s="330"/>
      <c r="V5" s="297"/>
      <c r="W5" s="297"/>
      <c r="X5" s="299" t="s">
        <v>114</v>
      </c>
    </row>
    <row r="6" spans="1:24" s="186" customFormat="1" ht="12.75" x14ac:dyDescent="0.2">
      <c r="A6" s="295"/>
      <c r="C6" s="292"/>
      <c r="D6" s="187"/>
      <c r="E6" s="300"/>
      <c r="F6" s="300"/>
      <c r="G6" s="300"/>
      <c r="H6" s="300"/>
      <c r="I6" s="300"/>
      <c r="J6" s="300"/>
      <c r="K6" s="300"/>
      <c r="L6" s="300"/>
      <c r="M6" s="300"/>
      <c r="N6" s="301"/>
      <c r="O6" s="301"/>
      <c r="P6" s="301"/>
      <c r="Q6" s="301"/>
      <c r="R6" s="301"/>
      <c r="S6" s="62"/>
      <c r="T6" s="62"/>
      <c r="U6" s="329"/>
      <c r="V6" s="187"/>
      <c r="W6" s="187"/>
      <c r="X6" s="61" t="s">
        <v>115</v>
      </c>
    </row>
    <row r="7" spans="1:24" s="59" customFormat="1" ht="12.75" customHeight="1" x14ac:dyDescent="0.2">
      <c r="A7" s="302"/>
      <c r="C7" s="292"/>
      <c r="D7" s="303"/>
      <c r="E7" s="304"/>
      <c r="F7" s="304"/>
      <c r="G7" s="304"/>
      <c r="H7" s="304"/>
      <c r="I7" s="304"/>
      <c r="J7" s="304"/>
      <c r="K7" s="304"/>
      <c r="L7" s="304"/>
      <c r="M7" s="304"/>
      <c r="N7" s="305"/>
      <c r="O7" s="305"/>
      <c r="P7" s="305"/>
      <c r="Q7" s="305"/>
      <c r="R7" s="305"/>
      <c r="S7" s="303"/>
      <c r="T7" s="269"/>
      <c r="U7" s="331"/>
      <c r="V7" s="303"/>
      <c r="W7" s="303"/>
      <c r="X7" s="306"/>
    </row>
    <row r="8" spans="1:24" s="60" customFormat="1" ht="14.25" customHeight="1" x14ac:dyDescent="0.25">
      <c r="A8" s="296"/>
      <c r="C8" s="292"/>
      <c r="D8" s="297"/>
      <c r="E8" s="307"/>
      <c r="F8" s="307"/>
      <c r="G8" s="307"/>
      <c r="H8" s="307"/>
      <c r="I8" s="307"/>
      <c r="J8" s="307"/>
      <c r="K8" s="307"/>
      <c r="L8" s="307"/>
      <c r="M8" s="307"/>
      <c r="N8" s="308"/>
      <c r="O8" s="308"/>
      <c r="P8" s="308"/>
      <c r="Q8" s="308"/>
      <c r="R8" s="308"/>
      <c r="S8" s="298"/>
      <c r="T8" s="298"/>
      <c r="U8" s="330"/>
      <c r="V8" s="297"/>
      <c r="W8" s="297"/>
      <c r="X8" s="299" t="s">
        <v>116</v>
      </c>
    </row>
    <row r="9" spans="1:24" s="186" customFormat="1" ht="12.75" x14ac:dyDescent="0.2">
      <c r="A9" s="295"/>
      <c r="C9" s="292"/>
      <c r="D9" s="187"/>
      <c r="E9" s="309"/>
      <c r="F9" s="309"/>
      <c r="G9" s="309"/>
      <c r="H9" s="310"/>
      <c r="I9" s="310"/>
      <c r="J9" s="309"/>
      <c r="K9" s="309"/>
      <c r="L9" s="309"/>
      <c r="M9" s="309"/>
      <c r="N9" s="311"/>
      <c r="O9" s="311"/>
      <c r="P9" s="311"/>
      <c r="Q9" s="311"/>
      <c r="R9" s="311"/>
      <c r="S9" s="62"/>
      <c r="T9" s="62"/>
      <c r="U9" s="329"/>
      <c r="V9" s="187"/>
      <c r="W9" s="187"/>
      <c r="X9" s="62"/>
    </row>
    <row r="10" spans="1:24" s="60" customFormat="1" ht="17.25" customHeight="1" x14ac:dyDescent="0.25">
      <c r="A10" s="296"/>
      <c r="C10" s="292"/>
      <c r="D10" s="297"/>
      <c r="E10" s="307"/>
      <c r="F10" s="307"/>
      <c r="G10" s="307"/>
      <c r="H10" s="307"/>
      <c r="I10" s="307"/>
      <c r="J10" s="307"/>
      <c r="K10" s="307"/>
      <c r="L10" s="307"/>
      <c r="M10" s="307"/>
      <c r="N10" s="308"/>
      <c r="O10" s="308"/>
      <c r="P10" s="308"/>
      <c r="Q10" s="308"/>
      <c r="R10" s="308"/>
      <c r="S10" s="297"/>
      <c r="T10" s="299"/>
      <c r="U10" s="332"/>
      <c r="V10" s="299"/>
      <c r="W10" s="299"/>
      <c r="X10" s="299" t="s">
        <v>274</v>
      </c>
    </row>
    <row r="11" spans="1:24" s="186" customFormat="1" ht="12.75" x14ac:dyDescent="0.2">
      <c r="A11" s="295"/>
      <c r="C11" s="292"/>
      <c r="D11" s="187"/>
      <c r="E11" s="312"/>
      <c r="F11" s="313"/>
      <c r="G11" s="313"/>
      <c r="H11" s="313"/>
      <c r="I11" s="313"/>
      <c r="J11" s="313"/>
      <c r="K11" s="313"/>
      <c r="L11" s="313"/>
      <c r="M11" s="313"/>
      <c r="N11" s="313"/>
      <c r="O11" s="313"/>
      <c r="P11" s="313"/>
      <c r="Q11" s="313"/>
      <c r="R11" s="313"/>
      <c r="S11" s="62"/>
      <c r="T11" s="62"/>
      <c r="U11" s="329"/>
      <c r="V11" s="187"/>
      <c r="W11" s="187"/>
      <c r="X11" s="61" t="s">
        <v>117</v>
      </c>
    </row>
    <row r="12" spans="1:24" s="59" customFormat="1" ht="12.75" customHeight="1" x14ac:dyDescent="0.2">
      <c r="A12" s="302"/>
      <c r="C12" s="292"/>
      <c r="D12" s="303"/>
      <c r="E12" s="314"/>
      <c r="F12" s="304"/>
      <c r="G12" s="304"/>
      <c r="H12" s="304"/>
      <c r="I12" s="304"/>
      <c r="J12" s="304"/>
      <c r="K12" s="304"/>
      <c r="L12" s="304"/>
      <c r="M12" s="304"/>
      <c r="N12" s="304"/>
      <c r="O12" s="304"/>
      <c r="P12" s="304"/>
      <c r="Q12" s="304"/>
      <c r="R12" s="304"/>
      <c r="S12" s="269"/>
      <c r="T12" s="269"/>
      <c r="U12" s="331"/>
      <c r="V12" s="303"/>
      <c r="W12" s="303"/>
      <c r="X12" s="269"/>
    </row>
    <row r="13" spans="1:24" s="60" customFormat="1" ht="11.25" customHeight="1" x14ac:dyDescent="0.25">
      <c r="A13" s="296"/>
      <c r="C13" s="292"/>
      <c r="D13" s="297"/>
      <c r="E13" s="297"/>
      <c r="F13" s="297"/>
      <c r="G13" s="297"/>
      <c r="H13" s="297"/>
      <c r="I13" s="297"/>
      <c r="J13" s="297"/>
      <c r="K13" s="297"/>
      <c r="L13" s="297"/>
      <c r="M13" s="297"/>
      <c r="N13" s="298"/>
      <c r="O13" s="298"/>
      <c r="P13" s="269" t="s">
        <v>404</v>
      </c>
      <c r="Q13" s="269"/>
      <c r="R13" s="269" t="s">
        <v>404</v>
      </c>
      <c r="S13" s="298"/>
      <c r="T13" s="298"/>
      <c r="U13" s="330"/>
      <c r="V13" s="297"/>
      <c r="W13" s="297"/>
      <c r="X13" s="298"/>
    </row>
    <row r="14" spans="1:24" s="3" customFormat="1" ht="48" customHeight="1" x14ac:dyDescent="0.2">
      <c r="A14" s="371" t="s">
        <v>4</v>
      </c>
      <c r="B14" s="359" t="s">
        <v>5</v>
      </c>
      <c r="C14" s="86"/>
      <c r="D14" s="360" t="s">
        <v>118</v>
      </c>
      <c r="E14" s="366" t="s">
        <v>407</v>
      </c>
      <c r="F14" s="366"/>
      <c r="G14" s="359"/>
      <c r="H14" s="359"/>
      <c r="I14" s="359"/>
      <c r="J14" s="359"/>
      <c r="K14" s="359"/>
      <c r="L14" s="359"/>
      <c r="M14" s="359"/>
      <c r="N14" s="359"/>
      <c r="O14" s="377" t="s">
        <v>124</v>
      </c>
      <c r="P14" s="378"/>
      <c r="Q14" s="377" t="s">
        <v>125</v>
      </c>
      <c r="R14" s="378"/>
      <c r="S14" s="366" t="s">
        <v>123</v>
      </c>
      <c r="T14" s="372" t="s">
        <v>119</v>
      </c>
      <c r="U14" s="373"/>
      <c r="V14" s="373"/>
      <c r="W14" s="374"/>
      <c r="X14" s="359" t="s">
        <v>3</v>
      </c>
    </row>
    <row r="15" spans="1:24" s="3" customFormat="1" ht="15" customHeight="1" x14ac:dyDescent="0.2">
      <c r="A15" s="371"/>
      <c r="B15" s="359"/>
      <c r="C15" s="86"/>
      <c r="D15" s="360"/>
      <c r="E15" s="367" t="s">
        <v>6</v>
      </c>
      <c r="F15" s="367"/>
      <c r="G15" s="360" t="s">
        <v>7</v>
      </c>
      <c r="H15" s="360"/>
      <c r="I15" s="360" t="s">
        <v>8</v>
      </c>
      <c r="J15" s="360"/>
      <c r="K15" s="360" t="s">
        <v>9</v>
      </c>
      <c r="L15" s="360"/>
      <c r="M15" s="359" t="s">
        <v>10</v>
      </c>
      <c r="N15" s="359"/>
      <c r="O15" s="379"/>
      <c r="P15" s="380"/>
      <c r="Q15" s="379"/>
      <c r="R15" s="380"/>
      <c r="S15" s="366"/>
      <c r="T15" s="369" t="s">
        <v>11</v>
      </c>
      <c r="U15" s="370" t="s">
        <v>2</v>
      </c>
      <c r="V15" s="375" t="s">
        <v>120</v>
      </c>
      <c r="W15" s="376"/>
      <c r="X15" s="359"/>
    </row>
    <row r="16" spans="1:24" s="3" customFormat="1" ht="117.2" customHeight="1" x14ac:dyDescent="0.2">
      <c r="A16" s="371"/>
      <c r="B16" s="359"/>
      <c r="C16" s="86"/>
      <c r="D16" s="360"/>
      <c r="E16" s="220" t="s">
        <v>0</v>
      </c>
      <c r="F16" s="220" t="s">
        <v>1</v>
      </c>
      <c r="G16" s="49" t="s">
        <v>0</v>
      </c>
      <c r="H16" s="49" t="s">
        <v>1</v>
      </c>
      <c r="I16" s="49" t="s">
        <v>0</v>
      </c>
      <c r="J16" s="49" t="s">
        <v>1</v>
      </c>
      <c r="K16" s="49" t="s">
        <v>0</v>
      </c>
      <c r="L16" s="49" t="s">
        <v>1</v>
      </c>
      <c r="M16" s="49" t="s">
        <v>0</v>
      </c>
      <c r="N16" s="50" t="s">
        <v>1</v>
      </c>
      <c r="O16" s="50" t="s">
        <v>6</v>
      </c>
      <c r="P16" s="65" t="s">
        <v>126</v>
      </c>
      <c r="Q16" s="50" t="s">
        <v>6</v>
      </c>
      <c r="R16" s="65" t="s">
        <v>126</v>
      </c>
      <c r="S16" s="366"/>
      <c r="T16" s="369"/>
      <c r="U16" s="370"/>
      <c r="V16" s="64" t="s">
        <v>121</v>
      </c>
      <c r="W16" s="64" t="s">
        <v>122</v>
      </c>
      <c r="X16" s="359"/>
    </row>
    <row r="17" spans="1:24" s="3" customFormat="1" ht="12.75" x14ac:dyDescent="0.2">
      <c r="A17" s="51">
        <v>1</v>
      </c>
      <c r="B17" s="51">
        <v>2</v>
      </c>
      <c r="C17" s="87"/>
      <c r="D17" s="51">
        <v>6</v>
      </c>
      <c r="E17" s="221">
        <v>7</v>
      </c>
      <c r="F17" s="221">
        <v>8</v>
      </c>
      <c r="G17" s="51">
        <v>9</v>
      </c>
      <c r="H17" s="51">
        <v>10</v>
      </c>
      <c r="I17" s="51">
        <v>11</v>
      </c>
      <c r="J17" s="51">
        <v>12</v>
      </c>
      <c r="K17" s="51">
        <v>13</v>
      </c>
      <c r="L17" s="51">
        <v>14</v>
      </c>
      <c r="M17" s="51">
        <v>15</v>
      </c>
      <c r="N17" s="51">
        <v>16</v>
      </c>
      <c r="O17" s="51">
        <v>17</v>
      </c>
      <c r="P17" s="51">
        <v>18</v>
      </c>
      <c r="Q17" s="51">
        <v>19</v>
      </c>
      <c r="R17" s="51">
        <v>20</v>
      </c>
      <c r="S17" s="221">
        <v>21</v>
      </c>
      <c r="T17" s="51">
        <v>22</v>
      </c>
      <c r="U17" s="345">
        <v>23</v>
      </c>
      <c r="V17" s="51">
        <v>24</v>
      </c>
      <c r="W17" s="51">
        <v>25</v>
      </c>
      <c r="X17" s="51">
        <v>26</v>
      </c>
    </row>
    <row r="18" spans="1:24" s="89" customFormat="1" ht="20.25" customHeight="1" x14ac:dyDescent="0.25">
      <c r="A18" s="75">
        <v>0</v>
      </c>
      <c r="B18" s="76" t="s">
        <v>19</v>
      </c>
      <c r="C18" s="85"/>
      <c r="D18" s="77">
        <f>SUM(D19:D24)</f>
        <v>174.22015599600002</v>
      </c>
      <c r="E18" s="77">
        <f t="shared" ref="E18:W18" si="0">SUM(E19:E24)</f>
        <v>174.22015599600002</v>
      </c>
      <c r="F18" s="77">
        <f t="shared" si="0"/>
        <v>47.978656100000002</v>
      </c>
      <c r="G18" s="77">
        <f t="shared" si="0"/>
        <v>0</v>
      </c>
      <c r="H18" s="77">
        <f t="shared" si="0"/>
        <v>0</v>
      </c>
      <c r="I18" s="77">
        <f t="shared" si="0"/>
        <v>47.192120760000002</v>
      </c>
      <c r="J18" s="77">
        <f t="shared" si="0"/>
        <v>47.978656100000002</v>
      </c>
      <c r="K18" s="77">
        <f t="shared" si="0"/>
        <v>100.176159216</v>
      </c>
      <c r="L18" s="77">
        <f t="shared" si="0"/>
        <v>0</v>
      </c>
      <c r="M18" s="77">
        <f t="shared" si="0"/>
        <v>26.851876019999999</v>
      </c>
      <c r="N18" s="77">
        <f t="shared" si="0"/>
        <v>0</v>
      </c>
      <c r="O18" s="77">
        <f t="shared" si="0"/>
        <v>39.3267673</v>
      </c>
      <c r="P18" s="77">
        <f t="shared" si="0"/>
        <v>39.3267673</v>
      </c>
      <c r="Q18" s="77">
        <f t="shared" si="0"/>
        <v>39.3267673</v>
      </c>
      <c r="R18" s="77">
        <f t="shared" si="0"/>
        <v>39.3267673</v>
      </c>
      <c r="S18" s="77">
        <f t="shared" si="0"/>
        <v>127.02803523599999</v>
      </c>
      <c r="T18" s="77">
        <f t="shared" si="0"/>
        <v>0.78653534000000036</v>
      </c>
      <c r="U18" s="333">
        <f t="shared" si="0"/>
        <v>1.6666666539526753E-2</v>
      </c>
      <c r="V18" s="77">
        <f t="shared" si="0"/>
        <v>0</v>
      </c>
      <c r="W18" s="77">
        <f t="shared" si="0"/>
        <v>0</v>
      </c>
      <c r="X18" s="79" t="s">
        <v>408</v>
      </c>
    </row>
    <row r="19" spans="1:24" s="41" customFormat="1" x14ac:dyDescent="0.25">
      <c r="A19" s="104" t="s">
        <v>20</v>
      </c>
      <c r="B19" s="105" t="s">
        <v>21</v>
      </c>
      <c r="C19" s="106"/>
      <c r="D19" s="72">
        <f>D26</f>
        <v>0</v>
      </c>
      <c r="E19" s="72">
        <f>E26</f>
        <v>0</v>
      </c>
      <c r="F19" s="72">
        <f t="shared" ref="F19:U19" si="1">F26</f>
        <v>0</v>
      </c>
      <c r="G19" s="72">
        <f t="shared" si="1"/>
        <v>0</v>
      </c>
      <c r="H19" s="72">
        <f t="shared" si="1"/>
        <v>0</v>
      </c>
      <c r="I19" s="72">
        <f t="shared" si="1"/>
        <v>0</v>
      </c>
      <c r="J19" s="72">
        <f t="shared" si="1"/>
        <v>0</v>
      </c>
      <c r="K19" s="72">
        <f t="shared" si="1"/>
        <v>0</v>
      </c>
      <c r="L19" s="72">
        <f t="shared" si="1"/>
        <v>0</v>
      </c>
      <c r="M19" s="72">
        <f t="shared" si="1"/>
        <v>0</v>
      </c>
      <c r="N19" s="72">
        <f t="shared" si="1"/>
        <v>0</v>
      </c>
      <c r="O19" s="72">
        <f>O26</f>
        <v>0</v>
      </c>
      <c r="P19" s="72">
        <f>P26</f>
        <v>0</v>
      </c>
      <c r="Q19" s="72">
        <f>Q26</f>
        <v>0</v>
      </c>
      <c r="R19" s="72">
        <f>R26</f>
        <v>0</v>
      </c>
      <c r="S19" s="72">
        <f t="shared" si="1"/>
        <v>0</v>
      </c>
      <c r="T19" s="72">
        <f t="shared" si="1"/>
        <v>0</v>
      </c>
      <c r="U19" s="334">
        <f t="shared" si="1"/>
        <v>0</v>
      </c>
      <c r="V19" s="72">
        <f t="shared" ref="V19:W19" si="2">V26</f>
        <v>0</v>
      </c>
      <c r="W19" s="72">
        <f t="shared" si="2"/>
        <v>0</v>
      </c>
      <c r="X19" s="74" t="s">
        <v>408</v>
      </c>
    </row>
    <row r="20" spans="1:24" s="41" customFormat="1" ht="31.5" x14ac:dyDescent="0.25">
      <c r="A20" s="104" t="s">
        <v>22</v>
      </c>
      <c r="B20" s="105" t="s">
        <v>23</v>
      </c>
      <c r="C20" s="106"/>
      <c r="D20" s="72">
        <f>D46</f>
        <v>174.22015599600002</v>
      </c>
      <c r="E20" s="72">
        <f t="shared" ref="E20:W20" si="3">E46</f>
        <v>174.22015599600002</v>
      </c>
      <c r="F20" s="72">
        <f t="shared" si="3"/>
        <v>47.978656100000002</v>
      </c>
      <c r="G20" s="72">
        <f t="shared" si="3"/>
        <v>0</v>
      </c>
      <c r="H20" s="72">
        <f t="shared" si="3"/>
        <v>0</v>
      </c>
      <c r="I20" s="72">
        <f t="shared" si="3"/>
        <v>47.192120760000002</v>
      </c>
      <c r="J20" s="72">
        <f t="shared" si="3"/>
        <v>47.978656100000002</v>
      </c>
      <c r="K20" s="72">
        <f t="shared" si="3"/>
        <v>100.176159216</v>
      </c>
      <c r="L20" s="72">
        <f t="shared" si="3"/>
        <v>0</v>
      </c>
      <c r="M20" s="72">
        <f t="shared" si="3"/>
        <v>26.851876019999999</v>
      </c>
      <c r="N20" s="72">
        <f t="shared" si="3"/>
        <v>0</v>
      </c>
      <c r="O20" s="72">
        <f t="shared" si="3"/>
        <v>39.3267673</v>
      </c>
      <c r="P20" s="72">
        <f t="shared" si="3"/>
        <v>39.3267673</v>
      </c>
      <c r="Q20" s="72">
        <f t="shared" si="3"/>
        <v>39.3267673</v>
      </c>
      <c r="R20" s="72">
        <f t="shared" si="3"/>
        <v>39.3267673</v>
      </c>
      <c r="S20" s="72">
        <f t="shared" si="3"/>
        <v>127.02803523599999</v>
      </c>
      <c r="T20" s="72">
        <f t="shared" si="3"/>
        <v>0.78653534000000036</v>
      </c>
      <c r="U20" s="334">
        <f t="shared" si="3"/>
        <v>1.6666666539526753E-2</v>
      </c>
      <c r="V20" s="72">
        <f t="shared" si="3"/>
        <v>0</v>
      </c>
      <c r="W20" s="72">
        <f t="shared" si="3"/>
        <v>0</v>
      </c>
      <c r="X20" s="74" t="s">
        <v>408</v>
      </c>
    </row>
    <row r="21" spans="1:24" s="41" customFormat="1" ht="47.25" x14ac:dyDescent="0.25">
      <c r="A21" s="104" t="s">
        <v>24</v>
      </c>
      <c r="B21" s="105" t="s">
        <v>25</v>
      </c>
      <c r="C21" s="106"/>
      <c r="D21" s="72">
        <f>D131</f>
        <v>0</v>
      </c>
      <c r="E21" s="72">
        <f t="shared" ref="E21:W21" si="4">E131</f>
        <v>0</v>
      </c>
      <c r="F21" s="72">
        <f t="shared" si="4"/>
        <v>0</v>
      </c>
      <c r="G21" s="72">
        <f t="shared" si="4"/>
        <v>0</v>
      </c>
      <c r="H21" s="72">
        <f t="shared" si="4"/>
        <v>0</v>
      </c>
      <c r="I21" s="72">
        <f t="shared" si="4"/>
        <v>0</v>
      </c>
      <c r="J21" s="72">
        <f t="shared" si="4"/>
        <v>0</v>
      </c>
      <c r="K21" s="72">
        <f t="shared" si="4"/>
        <v>0</v>
      </c>
      <c r="L21" s="72">
        <f t="shared" si="4"/>
        <v>0</v>
      </c>
      <c r="M21" s="72">
        <f t="shared" si="4"/>
        <v>0</v>
      </c>
      <c r="N21" s="72">
        <f t="shared" si="4"/>
        <v>0</v>
      </c>
      <c r="O21" s="72">
        <f t="shared" si="4"/>
        <v>0</v>
      </c>
      <c r="P21" s="72">
        <f t="shared" si="4"/>
        <v>0</v>
      </c>
      <c r="Q21" s="72">
        <f t="shared" si="4"/>
        <v>0</v>
      </c>
      <c r="R21" s="72">
        <f t="shared" si="4"/>
        <v>0</v>
      </c>
      <c r="S21" s="72">
        <f t="shared" si="4"/>
        <v>0</v>
      </c>
      <c r="T21" s="72">
        <f t="shared" si="4"/>
        <v>0</v>
      </c>
      <c r="U21" s="334">
        <f t="shared" si="4"/>
        <v>0</v>
      </c>
      <c r="V21" s="72">
        <f t="shared" si="4"/>
        <v>0</v>
      </c>
      <c r="W21" s="72">
        <f t="shared" si="4"/>
        <v>0</v>
      </c>
      <c r="X21" s="74" t="s">
        <v>408</v>
      </c>
    </row>
    <row r="22" spans="1:24" s="41" customFormat="1" ht="31.5" x14ac:dyDescent="0.25">
      <c r="A22" s="104" t="s">
        <v>26</v>
      </c>
      <c r="B22" s="105" t="s">
        <v>27</v>
      </c>
      <c r="C22" s="106"/>
      <c r="D22" s="72">
        <f>D134</f>
        <v>0</v>
      </c>
      <c r="E22" s="72">
        <f t="shared" ref="E22:W22" si="5">E134</f>
        <v>0</v>
      </c>
      <c r="F22" s="72">
        <f t="shared" si="5"/>
        <v>0</v>
      </c>
      <c r="G22" s="72">
        <f t="shared" si="5"/>
        <v>0</v>
      </c>
      <c r="H22" s="72">
        <f t="shared" si="5"/>
        <v>0</v>
      </c>
      <c r="I22" s="72">
        <f t="shared" si="5"/>
        <v>0</v>
      </c>
      <c r="J22" s="72">
        <f t="shared" si="5"/>
        <v>0</v>
      </c>
      <c r="K22" s="72">
        <f t="shared" si="5"/>
        <v>0</v>
      </c>
      <c r="L22" s="72">
        <f t="shared" si="5"/>
        <v>0</v>
      </c>
      <c r="M22" s="72">
        <f t="shared" si="5"/>
        <v>0</v>
      </c>
      <c r="N22" s="72">
        <f t="shared" si="5"/>
        <v>0</v>
      </c>
      <c r="O22" s="72">
        <f t="shared" si="5"/>
        <v>0</v>
      </c>
      <c r="P22" s="72">
        <f t="shared" si="5"/>
        <v>0</v>
      </c>
      <c r="Q22" s="72">
        <f t="shared" si="5"/>
        <v>0</v>
      </c>
      <c r="R22" s="72">
        <f t="shared" si="5"/>
        <v>0</v>
      </c>
      <c r="S22" s="72">
        <f t="shared" si="5"/>
        <v>0</v>
      </c>
      <c r="T22" s="72">
        <f t="shared" si="5"/>
        <v>0</v>
      </c>
      <c r="U22" s="334">
        <f t="shared" si="5"/>
        <v>0</v>
      </c>
      <c r="V22" s="72">
        <f t="shared" si="5"/>
        <v>0</v>
      </c>
      <c r="W22" s="72">
        <f t="shared" si="5"/>
        <v>0</v>
      </c>
      <c r="X22" s="74" t="s">
        <v>408</v>
      </c>
    </row>
    <row r="23" spans="1:24" s="41" customFormat="1" ht="31.5" x14ac:dyDescent="0.25">
      <c r="A23" s="104" t="s">
        <v>28</v>
      </c>
      <c r="B23" s="105" t="s">
        <v>29</v>
      </c>
      <c r="C23" s="106"/>
      <c r="D23" s="72">
        <f>D135</f>
        <v>0</v>
      </c>
      <c r="E23" s="72">
        <f t="shared" ref="E23:W23" si="6">E135</f>
        <v>0</v>
      </c>
      <c r="F23" s="72">
        <f t="shared" si="6"/>
        <v>0</v>
      </c>
      <c r="G23" s="72">
        <f t="shared" si="6"/>
        <v>0</v>
      </c>
      <c r="H23" s="72">
        <f t="shared" si="6"/>
        <v>0</v>
      </c>
      <c r="I23" s="72">
        <f t="shared" si="6"/>
        <v>0</v>
      </c>
      <c r="J23" s="72">
        <f t="shared" si="6"/>
        <v>0</v>
      </c>
      <c r="K23" s="72">
        <f t="shared" si="6"/>
        <v>0</v>
      </c>
      <c r="L23" s="72">
        <f t="shared" si="6"/>
        <v>0</v>
      </c>
      <c r="M23" s="72">
        <f t="shared" si="6"/>
        <v>0</v>
      </c>
      <c r="N23" s="72">
        <f t="shared" si="6"/>
        <v>0</v>
      </c>
      <c r="O23" s="72">
        <f t="shared" si="6"/>
        <v>0</v>
      </c>
      <c r="P23" s="72">
        <f t="shared" si="6"/>
        <v>0</v>
      </c>
      <c r="Q23" s="72">
        <f t="shared" si="6"/>
        <v>0</v>
      </c>
      <c r="R23" s="72">
        <f t="shared" si="6"/>
        <v>0</v>
      </c>
      <c r="S23" s="72">
        <f t="shared" si="6"/>
        <v>0</v>
      </c>
      <c r="T23" s="72">
        <f t="shared" si="6"/>
        <v>0</v>
      </c>
      <c r="U23" s="334">
        <f t="shared" si="6"/>
        <v>0</v>
      </c>
      <c r="V23" s="72">
        <f t="shared" si="6"/>
        <v>0</v>
      </c>
      <c r="W23" s="72">
        <f t="shared" si="6"/>
        <v>0</v>
      </c>
      <c r="X23" s="74" t="s">
        <v>408</v>
      </c>
    </row>
    <row r="24" spans="1:24" s="41" customFormat="1" x14ac:dyDescent="0.25">
      <c r="A24" s="104" t="s">
        <v>30</v>
      </c>
      <c r="B24" s="105" t="s">
        <v>31</v>
      </c>
      <c r="C24" s="106"/>
      <c r="D24" s="72">
        <f>D136</f>
        <v>0</v>
      </c>
      <c r="E24" s="72">
        <f t="shared" ref="E24:W24" si="7">E136</f>
        <v>0</v>
      </c>
      <c r="F24" s="72">
        <f t="shared" si="7"/>
        <v>0</v>
      </c>
      <c r="G24" s="72">
        <f t="shared" si="7"/>
        <v>0</v>
      </c>
      <c r="H24" s="72">
        <f t="shared" si="7"/>
        <v>0</v>
      </c>
      <c r="I24" s="72">
        <f t="shared" si="7"/>
        <v>0</v>
      </c>
      <c r="J24" s="72">
        <f t="shared" si="7"/>
        <v>0</v>
      </c>
      <c r="K24" s="72">
        <f t="shared" si="7"/>
        <v>0</v>
      </c>
      <c r="L24" s="72">
        <f t="shared" si="7"/>
        <v>0</v>
      </c>
      <c r="M24" s="72">
        <f t="shared" si="7"/>
        <v>0</v>
      </c>
      <c r="N24" s="72">
        <f t="shared" si="7"/>
        <v>0</v>
      </c>
      <c r="O24" s="72">
        <f t="shared" si="7"/>
        <v>0</v>
      </c>
      <c r="P24" s="72">
        <f t="shared" si="7"/>
        <v>0</v>
      </c>
      <c r="Q24" s="72">
        <f t="shared" si="7"/>
        <v>0</v>
      </c>
      <c r="R24" s="72">
        <f t="shared" si="7"/>
        <v>0</v>
      </c>
      <c r="S24" s="72">
        <f t="shared" si="7"/>
        <v>0</v>
      </c>
      <c r="T24" s="72">
        <f t="shared" si="7"/>
        <v>0</v>
      </c>
      <c r="U24" s="334">
        <f t="shared" si="7"/>
        <v>0</v>
      </c>
      <c r="V24" s="72">
        <f t="shared" si="7"/>
        <v>0</v>
      </c>
      <c r="W24" s="72">
        <f t="shared" si="7"/>
        <v>0</v>
      </c>
      <c r="X24" s="74" t="s">
        <v>408</v>
      </c>
    </row>
    <row r="25" spans="1:24" s="35" customFormat="1" ht="25.5" customHeight="1" x14ac:dyDescent="0.25">
      <c r="A25" s="94">
        <v>1</v>
      </c>
      <c r="B25" s="95" t="s">
        <v>339</v>
      </c>
      <c r="C25" s="107"/>
      <c r="D25" s="69">
        <f>D26+D46+D131+D134+D135+D136</f>
        <v>174.22015599600002</v>
      </c>
      <c r="E25" s="69">
        <f t="shared" ref="E25:W25" si="8">E26+E46+E131+E134+E135+E136</f>
        <v>174.22015599600002</v>
      </c>
      <c r="F25" s="69">
        <f t="shared" si="8"/>
        <v>47.978656100000002</v>
      </c>
      <c r="G25" s="69">
        <f t="shared" si="8"/>
        <v>0</v>
      </c>
      <c r="H25" s="69">
        <f t="shared" si="8"/>
        <v>0</v>
      </c>
      <c r="I25" s="69">
        <f t="shared" si="8"/>
        <v>47.192120760000002</v>
      </c>
      <c r="J25" s="69">
        <f t="shared" si="8"/>
        <v>47.978656100000002</v>
      </c>
      <c r="K25" s="69">
        <f t="shared" si="8"/>
        <v>100.176159216</v>
      </c>
      <c r="L25" s="69">
        <f t="shared" si="8"/>
        <v>0</v>
      </c>
      <c r="M25" s="69">
        <f t="shared" si="8"/>
        <v>26.851876019999999</v>
      </c>
      <c r="N25" s="69">
        <f t="shared" si="8"/>
        <v>0</v>
      </c>
      <c r="O25" s="69">
        <f t="shared" si="8"/>
        <v>39.3267673</v>
      </c>
      <c r="P25" s="69">
        <f t="shared" si="8"/>
        <v>39.3267673</v>
      </c>
      <c r="Q25" s="69">
        <f t="shared" si="8"/>
        <v>39.3267673</v>
      </c>
      <c r="R25" s="69">
        <f t="shared" si="8"/>
        <v>39.3267673</v>
      </c>
      <c r="S25" s="69">
        <f t="shared" si="8"/>
        <v>127.02803523599999</v>
      </c>
      <c r="T25" s="69">
        <f t="shared" si="8"/>
        <v>0.78653534000000036</v>
      </c>
      <c r="U25" s="335">
        <f t="shared" si="8"/>
        <v>1.6666666539526753E-2</v>
      </c>
      <c r="V25" s="69">
        <f t="shared" si="8"/>
        <v>0</v>
      </c>
      <c r="W25" s="69">
        <f t="shared" si="8"/>
        <v>0</v>
      </c>
      <c r="X25" s="68" t="s">
        <v>408</v>
      </c>
    </row>
    <row r="26" spans="1:24" s="35" customFormat="1" x14ac:dyDescent="0.25">
      <c r="A26" s="96" t="s">
        <v>32</v>
      </c>
      <c r="B26" s="97" t="s">
        <v>33</v>
      </c>
      <c r="C26" s="108"/>
      <c r="D26" s="66">
        <f>D27+D31+D34+D43</f>
        <v>0</v>
      </c>
      <c r="E26" s="66">
        <f>E27+E31+E34+E43</f>
        <v>0</v>
      </c>
      <c r="F26" s="66">
        <f t="shared" ref="F26:U26" si="9">F27+F31+F34+F43</f>
        <v>0</v>
      </c>
      <c r="G26" s="66">
        <f t="shared" si="9"/>
        <v>0</v>
      </c>
      <c r="H26" s="66">
        <f t="shared" si="9"/>
        <v>0</v>
      </c>
      <c r="I26" s="66">
        <f t="shared" si="9"/>
        <v>0</v>
      </c>
      <c r="J26" s="66">
        <f t="shared" si="9"/>
        <v>0</v>
      </c>
      <c r="K26" s="66">
        <f t="shared" si="9"/>
        <v>0</v>
      </c>
      <c r="L26" s="66">
        <f t="shared" si="9"/>
        <v>0</v>
      </c>
      <c r="M26" s="66">
        <f t="shared" si="9"/>
        <v>0</v>
      </c>
      <c r="N26" s="66">
        <f t="shared" si="9"/>
        <v>0</v>
      </c>
      <c r="O26" s="66">
        <f>O27+O31+O34+O43</f>
        <v>0</v>
      </c>
      <c r="P26" s="66">
        <f>P27+P31+P34+P43</f>
        <v>0</v>
      </c>
      <c r="Q26" s="66">
        <f>Q27+Q31+Q34+Q43</f>
        <v>0</v>
      </c>
      <c r="R26" s="66">
        <f>R27+R31+R34+R43</f>
        <v>0</v>
      </c>
      <c r="S26" s="66">
        <f t="shared" si="9"/>
        <v>0</v>
      </c>
      <c r="T26" s="66">
        <f t="shared" si="9"/>
        <v>0</v>
      </c>
      <c r="U26" s="336">
        <f t="shared" si="9"/>
        <v>0</v>
      </c>
      <c r="V26" s="66">
        <f t="shared" ref="V26:W26" si="10">V27+V31+V34+V43</f>
        <v>0</v>
      </c>
      <c r="W26" s="66">
        <f t="shared" si="10"/>
        <v>0</v>
      </c>
      <c r="X26" s="68" t="s">
        <v>408</v>
      </c>
    </row>
    <row r="27" spans="1:24" s="60" customFormat="1" ht="25.5" x14ac:dyDescent="0.25">
      <c r="A27" s="98" t="s">
        <v>34</v>
      </c>
      <c r="B27" s="99" t="s">
        <v>35</v>
      </c>
      <c r="C27" s="108"/>
      <c r="D27" s="222">
        <f>SUM(D28:D30)</f>
        <v>0</v>
      </c>
      <c r="E27" s="222">
        <f t="shared" ref="E27:W27" si="11">SUM(E28:E30)</f>
        <v>0</v>
      </c>
      <c r="F27" s="222">
        <f t="shared" si="11"/>
        <v>0</v>
      </c>
      <c r="G27" s="222">
        <f t="shared" si="11"/>
        <v>0</v>
      </c>
      <c r="H27" s="222">
        <f t="shared" si="11"/>
        <v>0</v>
      </c>
      <c r="I27" s="222">
        <f t="shared" si="11"/>
        <v>0</v>
      </c>
      <c r="J27" s="222">
        <f t="shared" si="11"/>
        <v>0</v>
      </c>
      <c r="K27" s="222">
        <f t="shared" si="11"/>
        <v>0</v>
      </c>
      <c r="L27" s="222">
        <f t="shared" si="11"/>
        <v>0</v>
      </c>
      <c r="M27" s="222">
        <f t="shared" si="11"/>
        <v>0</v>
      </c>
      <c r="N27" s="222">
        <f t="shared" si="11"/>
        <v>0</v>
      </c>
      <c r="O27" s="222">
        <f t="shared" si="11"/>
        <v>0</v>
      </c>
      <c r="P27" s="222">
        <f t="shared" si="11"/>
        <v>0</v>
      </c>
      <c r="Q27" s="222">
        <f t="shared" si="11"/>
        <v>0</v>
      </c>
      <c r="R27" s="222">
        <f t="shared" si="11"/>
        <v>0</v>
      </c>
      <c r="S27" s="222">
        <f t="shared" si="11"/>
        <v>0</v>
      </c>
      <c r="T27" s="222">
        <f t="shared" si="11"/>
        <v>0</v>
      </c>
      <c r="U27" s="337">
        <f t="shared" si="11"/>
        <v>0</v>
      </c>
      <c r="V27" s="222">
        <f t="shared" si="11"/>
        <v>0</v>
      </c>
      <c r="W27" s="222">
        <f t="shared" si="11"/>
        <v>0</v>
      </c>
      <c r="X27" s="52" t="s">
        <v>408</v>
      </c>
    </row>
    <row r="28" spans="1:24" s="82" customFormat="1" ht="27" x14ac:dyDescent="0.25">
      <c r="A28" s="109" t="s">
        <v>36</v>
      </c>
      <c r="B28" s="110" t="s">
        <v>37</v>
      </c>
      <c r="C28" s="111"/>
      <c r="D28" s="230">
        <v>0</v>
      </c>
      <c r="E28" s="230">
        <v>0</v>
      </c>
      <c r="F28" s="230">
        <v>0</v>
      </c>
      <c r="G28" s="230">
        <v>0</v>
      </c>
      <c r="H28" s="230">
        <v>0</v>
      </c>
      <c r="I28" s="230">
        <v>0</v>
      </c>
      <c r="J28" s="230">
        <v>0</v>
      </c>
      <c r="K28" s="230">
        <v>0</v>
      </c>
      <c r="L28" s="230">
        <v>0</v>
      </c>
      <c r="M28" s="230">
        <v>0</v>
      </c>
      <c r="N28" s="230">
        <v>0</v>
      </c>
      <c r="O28" s="230">
        <v>0</v>
      </c>
      <c r="P28" s="230">
        <v>0</v>
      </c>
      <c r="Q28" s="230">
        <v>0</v>
      </c>
      <c r="R28" s="230">
        <v>0</v>
      </c>
      <c r="S28" s="230">
        <v>0</v>
      </c>
      <c r="T28" s="230">
        <v>0</v>
      </c>
      <c r="U28" s="338">
        <v>0</v>
      </c>
      <c r="V28" s="230">
        <v>0</v>
      </c>
      <c r="W28" s="230">
        <v>0</v>
      </c>
      <c r="X28" s="81" t="s">
        <v>408</v>
      </c>
    </row>
    <row r="29" spans="1:24" s="82" customFormat="1" ht="27" x14ac:dyDescent="0.25">
      <c r="A29" s="109" t="s">
        <v>38</v>
      </c>
      <c r="B29" s="110" t="s">
        <v>39</v>
      </c>
      <c r="C29" s="111"/>
      <c r="D29" s="230">
        <v>0</v>
      </c>
      <c r="E29" s="230">
        <v>0</v>
      </c>
      <c r="F29" s="230">
        <v>0</v>
      </c>
      <c r="G29" s="230">
        <v>0</v>
      </c>
      <c r="H29" s="230">
        <v>0</v>
      </c>
      <c r="I29" s="230">
        <v>0</v>
      </c>
      <c r="J29" s="230">
        <v>0</v>
      </c>
      <c r="K29" s="230">
        <v>0</v>
      </c>
      <c r="L29" s="230">
        <v>0</v>
      </c>
      <c r="M29" s="230">
        <v>0</v>
      </c>
      <c r="N29" s="230">
        <v>0</v>
      </c>
      <c r="O29" s="230">
        <v>0</v>
      </c>
      <c r="P29" s="230">
        <v>0</v>
      </c>
      <c r="Q29" s="230">
        <v>0</v>
      </c>
      <c r="R29" s="230">
        <v>0</v>
      </c>
      <c r="S29" s="230">
        <v>0</v>
      </c>
      <c r="T29" s="230">
        <v>0</v>
      </c>
      <c r="U29" s="338">
        <v>0</v>
      </c>
      <c r="V29" s="230">
        <v>0</v>
      </c>
      <c r="W29" s="230">
        <v>0</v>
      </c>
      <c r="X29" s="81" t="s">
        <v>408</v>
      </c>
    </row>
    <row r="30" spans="1:24" s="82" customFormat="1" ht="27" x14ac:dyDescent="0.25">
      <c r="A30" s="109" t="s">
        <v>40</v>
      </c>
      <c r="B30" s="110" t="s">
        <v>41</v>
      </c>
      <c r="C30" s="111"/>
      <c r="D30" s="230">
        <f>SUM(D31:D32)</f>
        <v>0</v>
      </c>
      <c r="E30" s="230">
        <f>SUM(E31:E32)</f>
        <v>0</v>
      </c>
      <c r="F30" s="230">
        <f t="shared" ref="F30:U30" si="12">SUM(F31:F32)</f>
        <v>0</v>
      </c>
      <c r="G30" s="230">
        <f t="shared" si="12"/>
        <v>0</v>
      </c>
      <c r="H30" s="230">
        <f t="shared" si="12"/>
        <v>0</v>
      </c>
      <c r="I30" s="230">
        <f t="shared" si="12"/>
        <v>0</v>
      </c>
      <c r="J30" s="230">
        <f t="shared" si="12"/>
        <v>0</v>
      </c>
      <c r="K30" s="230">
        <f t="shared" si="12"/>
        <v>0</v>
      </c>
      <c r="L30" s="230">
        <f t="shared" si="12"/>
        <v>0</v>
      </c>
      <c r="M30" s="230">
        <f t="shared" si="12"/>
        <v>0</v>
      </c>
      <c r="N30" s="230">
        <f t="shared" si="12"/>
        <v>0</v>
      </c>
      <c r="O30" s="230">
        <f t="shared" ref="O30:R30" si="13">SUM(O31:O32)</f>
        <v>0</v>
      </c>
      <c r="P30" s="230">
        <f t="shared" si="13"/>
        <v>0</v>
      </c>
      <c r="Q30" s="230">
        <f t="shared" si="13"/>
        <v>0</v>
      </c>
      <c r="R30" s="230">
        <f t="shared" si="13"/>
        <v>0</v>
      </c>
      <c r="S30" s="230">
        <f t="shared" si="12"/>
        <v>0</v>
      </c>
      <c r="T30" s="230">
        <f t="shared" si="12"/>
        <v>0</v>
      </c>
      <c r="U30" s="338">
        <f t="shared" si="12"/>
        <v>0</v>
      </c>
      <c r="V30" s="230">
        <f t="shared" ref="V30:W30" si="14">SUM(V31:V32)</f>
        <v>0</v>
      </c>
      <c r="W30" s="230">
        <f t="shared" si="14"/>
        <v>0</v>
      </c>
      <c r="X30" s="81" t="s">
        <v>408</v>
      </c>
    </row>
    <row r="31" spans="1:24" s="60" customFormat="1" ht="25.5" x14ac:dyDescent="0.25">
      <c r="A31" s="98" t="s">
        <v>42</v>
      </c>
      <c r="B31" s="99" t="s">
        <v>43</v>
      </c>
      <c r="C31" s="108"/>
      <c r="D31" s="222">
        <f>SUM(D32:D33)</f>
        <v>0</v>
      </c>
      <c r="E31" s="222">
        <f t="shared" ref="E31:W31" si="15">SUM(E32:E33)</f>
        <v>0</v>
      </c>
      <c r="F31" s="222">
        <f t="shared" si="15"/>
        <v>0</v>
      </c>
      <c r="G31" s="222">
        <f t="shared" si="15"/>
        <v>0</v>
      </c>
      <c r="H31" s="222">
        <f t="shared" si="15"/>
        <v>0</v>
      </c>
      <c r="I31" s="222">
        <f t="shared" si="15"/>
        <v>0</v>
      </c>
      <c r="J31" s="222">
        <f t="shared" si="15"/>
        <v>0</v>
      </c>
      <c r="K31" s="222">
        <f t="shared" si="15"/>
        <v>0</v>
      </c>
      <c r="L31" s="222">
        <f t="shared" si="15"/>
        <v>0</v>
      </c>
      <c r="M31" s="222">
        <f t="shared" si="15"/>
        <v>0</v>
      </c>
      <c r="N31" s="222">
        <f t="shared" si="15"/>
        <v>0</v>
      </c>
      <c r="O31" s="222">
        <f t="shared" si="15"/>
        <v>0</v>
      </c>
      <c r="P31" s="222">
        <f t="shared" si="15"/>
        <v>0</v>
      </c>
      <c r="Q31" s="222">
        <f t="shared" si="15"/>
        <v>0</v>
      </c>
      <c r="R31" s="222">
        <f t="shared" si="15"/>
        <v>0</v>
      </c>
      <c r="S31" s="222">
        <f t="shared" si="15"/>
        <v>0</v>
      </c>
      <c r="T31" s="222">
        <f t="shared" si="15"/>
        <v>0</v>
      </c>
      <c r="U31" s="337">
        <f t="shared" si="15"/>
        <v>0</v>
      </c>
      <c r="V31" s="222">
        <f t="shared" si="15"/>
        <v>0</v>
      </c>
      <c r="W31" s="222">
        <f t="shared" si="15"/>
        <v>0</v>
      </c>
      <c r="X31" s="52" t="s">
        <v>408</v>
      </c>
    </row>
    <row r="32" spans="1:24" s="60" customFormat="1" ht="38.25" x14ac:dyDescent="0.25">
      <c r="A32" s="65" t="s">
        <v>44</v>
      </c>
      <c r="B32" s="99" t="s">
        <v>45</v>
      </c>
      <c r="C32" s="108"/>
      <c r="D32" s="222">
        <v>0</v>
      </c>
      <c r="E32" s="222">
        <v>0</v>
      </c>
      <c r="F32" s="222">
        <v>0</v>
      </c>
      <c r="G32" s="222">
        <v>0</v>
      </c>
      <c r="H32" s="222">
        <v>0</v>
      </c>
      <c r="I32" s="222">
        <v>0</v>
      </c>
      <c r="J32" s="222">
        <v>0</v>
      </c>
      <c r="K32" s="222">
        <v>0</v>
      </c>
      <c r="L32" s="222">
        <v>0</v>
      </c>
      <c r="M32" s="222">
        <v>0</v>
      </c>
      <c r="N32" s="222">
        <v>0</v>
      </c>
      <c r="O32" s="222">
        <v>0</v>
      </c>
      <c r="P32" s="222">
        <v>0</v>
      </c>
      <c r="Q32" s="222">
        <v>0</v>
      </c>
      <c r="R32" s="222">
        <v>0</v>
      </c>
      <c r="S32" s="222">
        <v>0</v>
      </c>
      <c r="T32" s="222">
        <v>0</v>
      </c>
      <c r="U32" s="337">
        <v>0</v>
      </c>
      <c r="V32" s="222">
        <v>0</v>
      </c>
      <c r="W32" s="222">
        <v>0</v>
      </c>
      <c r="X32" s="52" t="s">
        <v>408</v>
      </c>
    </row>
    <row r="33" spans="1:24" s="60" customFormat="1" ht="25.5" x14ac:dyDescent="0.25">
      <c r="A33" s="65" t="s">
        <v>46</v>
      </c>
      <c r="B33" s="99" t="s">
        <v>47</v>
      </c>
      <c r="C33" s="108"/>
      <c r="D33" s="222">
        <v>0</v>
      </c>
      <c r="E33" s="222">
        <v>0</v>
      </c>
      <c r="F33" s="222">
        <v>0</v>
      </c>
      <c r="G33" s="222">
        <v>0</v>
      </c>
      <c r="H33" s="222">
        <v>0</v>
      </c>
      <c r="I33" s="222">
        <v>0</v>
      </c>
      <c r="J33" s="222">
        <v>0</v>
      </c>
      <c r="K33" s="222">
        <v>0</v>
      </c>
      <c r="L33" s="222">
        <v>0</v>
      </c>
      <c r="M33" s="222">
        <v>0</v>
      </c>
      <c r="N33" s="222">
        <v>0</v>
      </c>
      <c r="O33" s="222">
        <v>0</v>
      </c>
      <c r="P33" s="222">
        <v>0</v>
      </c>
      <c r="Q33" s="222">
        <v>0</v>
      </c>
      <c r="R33" s="222">
        <v>0</v>
      </c>
      <c r="S33" s="222">
        <v>0</v>
      </c>
      <c r="T33" s="222">
        <v>0</v>
      </c>
      <c r="U33" s="337">
        <v>0</v>
      </c>
      <c r="V33" s="222">
        <v>0</v>
      </c>
      <c r="W33" s="222">
        <v>0</v>
      </c>
      <c r="X33" s="52" t="s">
        <v>408</v>
      </c>
    </row>
    <row r="34" spans="1:24" s="60" customFormat="1" ht="25.5" x14ac:dyDescent="0.25">
      <c r="A34" s="98" t="s">
        <v>48</v>
      </c>
      <c r="B34" s="99" t="s">
        <v>49</v>
      </c>
      <c r="C34" s="108"/>
      <c r="D34" s="222">
        <f>SUM(D35:D42)</f>
        <v>0</v>
      </c>
      <c r="E34" s="222">
        <f>SUM(E35:E42)</f>
        <v>0</v>
      </c>
      <c r="F34" s="222">
        <f t="shared" ref="F34:U34" si="16">SUM(F35:F42)</f>
        <v>0</v>
      </c>
      <c r="G34" s="222">
        <f t="shared" si="16"/>
        <v>0</v>
      </c>
      <c r="H34" s="222">
        <f t="shared" si="16"/>
        <v>0</v>
      </c>
      <c r="I34" s="222">
        <f t="shared" si="16"/>
        <v>0</v>
      </c>
      <c r="J34" s="222">
        <f t="shared" si="16"/>
        <v>0</v>
      </c>
      <c r="K34" s="222">
        <f t="shared" si="16"/>
        <v>0</v>
      </c>
      <c r="L34" s="222">
        <f t="shared" si="16"/>
        <v>0</v>
      </c>
      <c r="M34" s="222">
        <f t="shared" si="16"/>
        <v>0</v>
      </c>
      <c r="N34" s="222">
        <f t="shared" si="16"/>
        <v>0</v>
      </c>
      <c r="O34" s="222">
        <f>SUM(O35:O42)</f>
        <v>0</v>
      </c>
      <c r="P34" s="222">
        <f>SUM(P35:P42)</f>
        <v>0</v>
      </c>
      <c r="Q34" s="222">
        <f>SUM(Q35:Q42)</f>
        <v>0</v>
      </c>
      <c r="R34" s="222">
        <f>SUM(R35:R42)</f>
        <v>0</v>
      </c>
      <c r="S34" s="222">
        <f t="shared" si="16"/>
        <v>0</v>
      </c>
      <c r="T34" s="222">
        <f t="shared" si="16"/>
        <v>0</v>
      </c>
      <c r="U34" s="337">
        <f t="shared" si="16"/>
        <v>0</v>
      </c>
      <c r="V34" s="222">
        <f t="shared" ref="V34:W34" si="17">SUM(V35:V42)</f>
        <v>0</v>
      </c>
      <c r="W34" s="222">
        <f t="shared" si="17"/>
        <v>0</v>
      </c>
      <c r="X34" s="52" t="s">
        <v>408</v>
      </c>
    </row>
    <row r="35" spans="1:24" s="60" customFormat="1" ht="25.5" x14ac:dyDescent="0.25">
      <c r="A35" s="65" t="s">
        <v>50</v>
      </c>
      <c r="B35" s="99" t="s">
        <v>51</v>
      </c>
      <c r="C35" s="108"/>
      <c r="D35" s="222">
        <v>0</v>
      </c>
      <c r="E35" s="222">
        <v>0</v>
      </c>
      <c r="F35" s="222">
        <v>0</v>
      </c>
      <c r="G35" s="222">
        <v>0</v>
      </c>
      <c r="H35" s="222">
        <v>0</v>
      </c>
      <c r="I35" s="222">
        <v>0</v>
      </c>
      <c r="J35" s="222">
        <v>0</v>
      </c>
      <c r="K35" s="222">
        <v>0</v>
      </c>
      <c r="L35" s="222">
        <v>0</v>
      </c>
      <c r="M35" s="222">
        <v>0</v>
      </c>
      <c r="N35" s="222">
        <v>0</v>
      </c>
      <c r="O35" s="222">
        <v>0</v>
      </c>
      <c r="P35" s="222">
        <v>0</v>
      </c>
      <c r="Q35" s="222">
        <v>0</v>
      </c>
      <c r="R35" s="222">
        <v>0</v>
      </c>
      <c r="S35" s="222">
        <v>0</v>
      </c>
      <c r="T35" s="222">
        <v>0</v>
      </c>
      <c r="U35" s="337">
        <v>0</v>
      </c>
      <c r="V35" s="222">
        <v>0</v>
      </c>
      <c r="W35" s="222">
        <v>0</v>
      </c>
      <c r="X35" s="52" t="s">
        <v>408</v>
      </c>
    </row>
    <row r="36" spans="1:24" s="82" customFormat="1" ht="51" x14ac:dyDescent="0.25">
      <c r="A36" s="109" t="s">
        <v>50</v>
      </c>
      <c r="B36" s="112" t="s">
        <v>52</v>
      </c>
      <c r="C36" s="113"/>
      <c r="D36" s="224">
        <v>0</v>
      </c>
      <c r="E36" s="224">
        <v>0</v>
      </c>
      <c r="F36" s="224">
        <v>0</v>
      </c>
      <c r="G36" s="224">
        <v>0</v>
      </c>
      <c r="H36" s="224">
        <v>0</v>
      </c>
      <c r="I36" s="224">
        <v>0</v>
      </c>
      <c r="J36" s="224">
        <v>0</v>
      </c>
      <c r="K36" s="224">
        <v>0</v>
      </c>
      <c r="L36" s="224">
        <v>0</v>
      </c>
      <c r="M36" s="224">
        <v>0</v>
      </c>
      <c r="N36" s="224">
        <v>0</v>
      </c>
      <c r="O36" s="224">
        <v>0</v>
      </c>
      <c r="P36" s="224">
        <v>0</v>
      </c>
      <c r="Q36" s="224">
        <v>0</v>
      </c>
      <c r="R36" s="224">
        <v>0</v>
      </c>
      <c r="S36" s="224">
        <v>0</v>
      </c>
      <c r="T36" s="224">
        <v>0</v>
      </c>
      <c r="U36" s="339">
        <v>0</v>
      </c>
      <c r="V36" s="224">
        <v>0</v>
      </c>
      <c r="W36" s="224">
        <v>0</v>
      </c>
      <c r="X36" s="80" t="s">
        <v>408</v>
      </c>
    </row>
    <row r="37" spans="1:24" s="82" customFormat="1" ht="38.25" x14ac:dyDescent="0.25">
      <c r="A37" s="109" t="s">
        <v>50</v>
      </c>
      <c r="B37" s="112" t="s">
        <v>53</v>
      </c>
      <c r="C37" s="113"/>
      <c r="D37" s="224">
        <v>0</v>
      </c>
      <c r="E37" s="224">
        <v>0</v>
      </c>
      <c r="F37" s="224">
        <v>0</v>
      </c>
      <c r="G37" s="224">
        <v>0</v>
      </c>
      <c r="H37" s="224">
        <v>0</v>
      </c>
      <c r="I37" s="224">
        <v>0</v>
      </c>
      <c r="J37" s="224">
        <v>0</v>
      </c>
      <c r="K37" s="224">
        <v>0</v>
      </c>
      <c r="L37" s="224">
        <v>0</v>
      </c>
      <c r="M37" s="224">
        <v>0</v>
      </c>
      <c r="N37" s="224">
        <v>0</v>
      </c>
      <c r="O37" s="224">
        <v>0</v>
      </c>
      <c r="P37" s="224">
        <v>0</v>
      </c>
      <c r="Q37" s="224">
        <v>0</v>
      </c>
      <c r="R37" s="224">
        <v>0</v>
      </c>
      <c r="S37" s="224">
        <v>0</v>
      </c>
      <c r="T37" s="224">
        <v>0</v>
      </c>
      <c r="U37" s="339">
        <v>0</v>
      </c>
      <c r="V37" s="224">
        <v>0</v>
      </c>
      <c r="W37" s="224">
        <v>0</v>
      </c>
      <c r="X37" s="80" t="s">
        <v>408</v>
      </c>
    </row>
    <row r="38" spans="1:24" s="82" customFormat="1" ht="51" x14ac:dyDescent="0.25">
      <c r="A38" s="109" t="s">
        <v>50</v>
      </c>
      <c r="B38" s="112" t="s">
        <v>54</v>
      </c>
      <c r="C38" s="113"/>
      <c r="D38" s="224">
        <v>0</v>
      </c>
      <c r="E38" s="224">
        <v>0</v>
      </c>
      <c r="F38" s="224">
        <v>0</v>
      </c>
      <c r="G38" s="224">
        <v>0</v>
      </c>
      <c r="H38" s="224">
        <v>0</v>
      </c>
      <c r="I38" s="224">
        <v>0</v>
      </c>
      <c r="J38" s="224">
        <v>0</v>
      </c>
      <c r="K38" s="224">
        <v>0</v>
      </c>
      <c r="L38" s="224">
        <v>0</v>
      </c>
      <c r="M38" s="224">
        <v>0</v>
      </c>
      <c r="N38" s="224">
        <v>0</v>
      </c>
      <c r="O38" s="224">
        <v>0</v>
      </c>
      <c r="P38" s="224">
        <v>0</v>
      </c>
      <c r="Q38" s="224">
        <v>0</v>
      </c>
      <c r="R38" s="224">
        <v>0</v>
      </c>
      <c r="S38" s="224">
        <v>0</v>
      </c>
      <c r="T38" s="224">
        <v>0</v>
      </c>
      <c r="U38" s="339">
        <v>0</v>
      </c>
      <c r="V38" s="224">
        <v>0</v>
      </c>
      <c r="W38" s="224">
        <v>0</v>
      </c>
      <c r="X38" s="80" t="s">
        <v>408</v>
      </c>
    </row>
    <row r="39" spans="1:24" s="60" customFormat="1" ht="25.5" x14ac:dyDescent="0.25">
      <c r="A39" s="65" t="s">
        <v>55</v>
      </c>
      <c r="B39" s="99" t="s">
        <v>51</v>
      </c>
      <c r="C39" s="108"/>
      <c r="D39" s="222">
        <v>0</v>
      </c>
      <c r="E39" s="222">
        <v>0</v>
      </c>
      <c r="F39" s="222">
        <v>0</v>
      </c>
      <c r="G39" s="222">
        <v>0</v>
      </c>
      <c r="H39" s="222">
        <v>0</v>
      </c>
      <c r="I39" s="222">
        <v>0</v>
      </c>
      <c r="J39" s="222">
        <v>0</v>
      </c>
      <c r="K39" s="222">
        <v>0</v>
      </c>
      <c r="L39" s="222">
        <v>0</v>
      </c>
      <c r="M39" s="222">
        <v>0</v>
      </c>
      <c r="N39" s="222">
        <v>0</v>
      </c>
      <c r="O39" s="222">
        <v>0</v>
      </c>
      <c r="P39" s="222">
        <v>0</v>
      </c>
      <c r="Q39" s="222">
        <v>0</v>
      </c>
      <c r="R39" s="222">
        <v>0</v>
      </c>
      <c r="S39" s="222">
        <v>0</v>
      </c>
      <c r="T39" s="222">
        <v>0</v>
      </c>
      <c r="U39" s="337">
        <v>0</v>
      </c>
      <c r="V39" s="222">
        <v>0</v>
      </c>
      <c r="W39" s="222">
        <v>0</v>
      </c>
      <c r="X39" s="52" t="s">
        <v>408</v>
      </c>
    </row>
    <row r="40" spans="1:24" s="82" customFormat="1" ht="51" x14ac:dyDescent="0.25">
      <c r="A40" s="109" t="s">
        <v>55</v>
      </c>
      <c r="B40" s="112" t="s">
        <v>52</v>
      </c>
      <c r="C40" s="113"/>
      <c r="D40" s="224">
        <v>0</v>
      </c>
      <c r="E40" s="224">
        <v>0</v>
      </c>
      <c r="F40" s="224">
        <v>0</v>
      </c>
      <c r="G40" s="224">
        <v>0</v>
      </c>
      <c r="H40" s="224">
        <v>0</v>
      </c>
      <c r="I40" s="224">
        <v>0</v>
      </c>
      <c r="J40" s="224">
        <v>0</v>
      </c>
      <c r="K40" s="224">
        <v>0</v>
      </c>
      <c r="L40" s="224">
        <v>0</v>
      </c>
      <c r="M40" s="224">
        <v>0</v>
      </c>
      <c r="N40" s="224">
        <v>0</v>
      </c>
      <c r="O40" s="224">
        <v>0</v>
      </c>
      <c r="P40" s="224">
        <v>0</v>
      </c>
      <c r="Q40" s="224">
        <v>0</v>
      </c>
      <c r="R40" s="224">
        <v>0</v>
      </c>
      <c r="S40" s="224">
        <v>0</v>
      </c>
      <c r="T40" s="224">
        <v>0</v>
      </c>
      <c r="U40" s="339">
        <v>0</v>
      </c>
      <c r="V40" s="224">
        <v>0</v>
      </c>
      <c r="W40" s="224">
        <v>0</v>
      </c>
      <c r="X40" s="80" t="s">
        <v>408</v>
      </c>
    </row>
    <row r="41" spans="1:24" s="82" customFormat="1" ht="38.25" x14ac:dyDescent="0.25">
      <c r="A41" s="109" t="s">
        <v>55</v>
      </c>
      <c r="B41" s="112" t="s">
        <v>53</v>
      </c>
      <c r="C41" s="113"/>
      <c r="D41" s="224">
        <v>0</v>
      </c>
      <c r="E41" s="224">
        <v>0</v>
      </c>
      <c r="F41" s="224">
        <v>0</v>
      </c>
      <c r="G41" s="224">
        <v>0</v>
      </c>
      <c r="H41" s="224">
        <v>0</v>
      </c>
      <c r="I41" s="224">
        <v>0</v>
      </c>
      <c r="J41" s="224">
        <v>0</v>
      </c>
      <c r="K41" s="224">
        <v>0</v>
      </c>
      <c r="L41" s="224">
        <v>0</v>
      </c>
      <c r="M41" s="224">
        <v>0</v>
      </c>
      <c r="N41" s="224">
        <v>0</v>
      </c>
      <c r="O41" s="224">
        <v>0</v>
      </c>
      <c r="P41" s="224">
        <v>0</v>
      </c>
      <c r="Q41" s="224">
        <v>0</v>
      </c>
      <c r="R41" s="224">
        <v>0</v>
      </c>
      <c r="S41" s="224">
        <v>0</v>
      </c>
      <c r="T41" s="224">
        <v>0</v>
      </c>
      <c r="U41" s="339">
        <v>0</v>
      </c>
      <c r="V41" s="224">
        <v>0</v>
      </c>
      <c r="W41" s="224">
        <v>0</v>
      </c>
      <c r="X41" s="80" t="s">
        <v>408</v>
      </c>
    </row>
    <row r="42" spans="1:24" s="82" customFormat="1" ht="51" x14ac:dyDescent="0.25">
      <c r="A42" s="109" t="s">
        <v>55</v>
      </c>
      <c r="B42" s="112" t="s">
        <v>56</v>
      </c>
      <c r="C42" s="113"/>
      <c r="D42" s="224">
        <v>0</v>
      </c>
      <c r="E42" s="224">
        <v>0</v>
      </c>
      <c r="F42" s="224">
        <v>0</v>
      </c>
      <c r="G42" s="224">
        <v>0</v>
      </c>
      <c r="H42" s="224">
        <v>0</v>
      </c>
      <c r="I42" s="224">
        <v>0</v>
      </c>
      <c r="J42" s="224">
        <v>0</v>
      </c>
      <c r="K42" s="224">
        <v>0</v>
      </c>
      <c r="L42" s="224">
        <v>0</v>
      </c>
      <c r="M42" s="224">
        <v>0</v>
      </c>
      <c r="N42" s="224">
        <v>0</v>
      </c>
      <c r="O42" s="224">
        <v>0</v>
      </c>
      <c r="P42" s="224">
        <v>0</v>
      </c>
      <c r="Q42" s="224">
        <v>0</v>
      </c>
      <c r="R42" s="224">
        <v>0</v>
      </c>
      <c r="S42" s="224">
        <v>0</v>
      </c>
      <c r="T42" s="224">
        <v>0</v>
      </c>
      <c r="U42" s="339">
        <v>0</v>
      </c>
      <c r="V42" s="224">
        <v>0</v>
      </c>
      <c r="W42" s="224">
        <v>0</v>
      </c>
      <c r="X42" s="80" t="s">
        <v>408</v>
      </c>
    </row>
    <row r="43" spans="1:24" s="60" customFormat="1" ht="38.25" x14ac:dyDescent="0.25">
      <c r="A43" s="98" t="s">
        <v>57</v>
      </c>
      <c r="B43" s="99" t="s">
        <v>58</v>
      </c>
      <c r="C43" s="108"/>
      <c r="D43" s="222">
        <f>SUM(D44:D45)</f>
        <v>0</v>
      </c>
      <c r="E43" s="222">
        <f>SUM(E44:E45)</f>
        <v>0</v>
      </c>
      <c r="F43" s="222">
        <f t="shared" ref="F43:U43" si="18">SUM(F44:F45)</f>
        <v>0</v>
      </c>
      <c r="G43" s="222">
        <f t="shared" si="18"/>
        <v>0</v>
      </c>
      <c r="H43" s="222">
        <f t="shared" si="18"/>
        <v>0</v>
      </c>
      <c r="I43" s="222">
        <f t="shared" si="18"/>
        <v>0</v>
      </c>
      <c r="J43" s="222">
        <f t="shared" si="18"/>
        <v>0</v>
      </c>
      <c r="K43" s="222">
        <f t="shared" si="18"/>
        <v>0</v>
      </c>
      <c r="L43" s="222">
        <f t="shared" si="18"/>
        <v>0</v>
      </c>
      <c r="M43" s="222">
        <f t="shared" si="18"/>
        <v>0</v>
      </c>
      <c r="N43" s="222">
        <f t="shared" si="18"/>
        <v>0</v>
      </c>
      <c r="O43" s="222">
        <f>SUM(O44:O45)</f>
        <v>0</v>
      </c>
      <c r="P43" s="222">
        <f>SUM(P44:P45)</f>
        <v>0</v>
      </c>
      <c r="Q43" s="222">
        <f>SUM(Q44:Q45)</f>
        <v>0</v>
      </c>
      <c r="R43" s="222">
        <f>SUM(R44:R45)</f>
        <v>0</v>
      </c>
      <c r="S43" s="222">
        <f t="shared" si="18"/>
        <v>0</v>
      </c>
      <c r="T43" s="222">
        <f t="shared" si="18"/>
        <v>0</v>
      </c>
      <c r="U43" s="337">
        <f t="shared" si="18"/>
        <v>0</v>
      </c>
      <c r="V43" s="222">
        <f t="shared" ref="V43:W43" si="19">SUM(V44:V45)</f>
        <v>0</v>
      </c>
      <c r="W43" s="222">
        <f t="shared" si="19"/>
        <v>0</v>
      </c>
      <c r="X43" s="52" t="s">
        <v>408</v>
      </c>
    </row>
    <row r="44" spans="1:24" s="82" customFormat="1" ht="38.25" x14ac:dyDescent="0.25">
      <c r="A44" s="109" t="s">
        <v>59</v>
      </c>
      <c r="B44" s="112" t="s">
        <v>60</v>
      </c>
      <c r="C44" s="113"/>
      <c r="D44" s="224">
        <v>0</v>
      </c>
      <c r="E44" s="224">
        <v>0</v>
      </c>
      <c r="F44" s="224">
        <v>0</v>
      </c>
      <c r="G44" s="224">
        <v>0</v>
      </c>
      <c r="H44" s="224">
        <v>0</v>
      </c>
      <c r="I44" s="224">
        <v>0</v>
      </c>
      <c r="J44" s="224">
        <v>0</v>
      </c>
      <c r="K44" s="224">
        <v>0</v>
      </c>
      <c r="L44" s="224">
        <v>0</v>
      </c>
      <c r="M44" s="224">
        <v>0</v>
      </c>
      <c r="N44" s="224">
        <v>0</v>
      </c>
      <c r="O44" s="224">
        <v>0</v>
      </c>
      <c r="P44" s="224">
        <v>0</v>
      </c>
      <c r="Q44" s="224">
        <v>0</v>
      </c>
      <c r="R44" s="224">
        <v>0</v>
      </c>
      <c r="S44" s="224">
        <v>0</v>
      </c>
      <c r="T44" s="224">
        <v>0</v>
      </c>
      <c r="U44" s="339">
        <v>0</v>
      </c>
      <c r="V44" s="224">
        <v>0</v>
      </c>
      <c r="W44" s="224">
        <v>0</v>
      </c>
      <c r="X44" s="80" t="s">
        <v>408</v>
      </c>
    </row>
    <row r="45" spans="1:24" s="82" customFormat="1" ht="38.25" x14ac:dyDescent="0.25">
      <c r="A45" s="109" t="s">
        <v>61</v>
      </c>
      <c r="B45" s="112" t="s">
        <v>62</v>
      </c>
      <c r="C45" s="113"/>
      <c r="D45" s="224">
        <v>0</v>
      </c>
      <c r="E45" s="224">
        <v>0</v>
      </c>
      <c r="F45" s="224">
        <v>0</v>
      </c>
      <c r="G45" s="224">
        <v>0</v>
      </c>
      <c r="H45" s="224">
        <v>0</v>
      </c>
      <c r="I45" s="224">
        <v>0</v>
      </c>
      <c r="J45" s="224">
        <v>0</v>
      </c>
      <c r="K45" s="224">
        <v>0</v>
      </c>
      <c r="L45" s="224">
        <v>0</v>
      </c>
      <c r="M45" s="224">
        <v>0</v>
      </c>
      <c r="N45" s="224">
        <v>0</v>
      </c>
      <c r="O45" s="224">
        <v>0</v>
      </c>
      <c r="P45" s="224">
        <v>0</v>
      </c>
      <c r="Q45" s="224">
        <v>0</v>
      </c>
      <c r="R45" s="224">
        <v>0</v>
      </c>
      <c r="S45" s="224">
        <v>0</v>
      </c>
      <c r="T45" s="224">
        <v>0</v>
      </c>
      <c r="U45" s="339">
        <v>0</v>
      </c>
      <c r="V45" s="224">
        <v>0</v>
      </c>
      <c r="W45" s="224">
        <v>0</v>
      </c>
      <c r="X45" s="80" t="s">
        <v>408</v>
      </c>
    </row>
    <row r="46" spans="1:24" s="35" customFormat="1" x14ac:dyDescent="0.25">
      <c r="A46" s="96" t="s">
        <v>63</v>
      </c>
      <c r="B46" s="97" t="s">
        <v>64</v>
      </c>
      <c r="C46" s="108"/>
      <c r="D46" s="66">
        <f>D47+D87+D119+D128</f>
        <v>174.22015599600002</v>
      </c>
      <c r="E46" s="66">
        <f t="shared" ref="E46:W46" si="20">E47+E87+E119+E128</f>
        <v>174.22015599600002</v>
      </c>
      <c r="F46" s="66">
        <f t="shared" si="20"/>
        <v>47.978656100000002</v>
      </c>
      <c r="G46" s="66">
        <f t="shared" si="20"/>
        <v>0</v>
      </c>
      <c r="H46" s="66">
        <f t="shared" si="20"/>
        <v>0</v>
      </c>
      <c r="I46" s="66">
        <f t="shared" si="20"/>
        <v>47.192120760000002</v>
      </c>
      <c r="J46" s="66">
        <f t="shared" si="20"/>
        <v>47.978656100000002</v>
      </c>
      <c r="K46" s="66">
        <f t="shared" si="20"/>
        <v>100.176159216</v>
      </c>
      <c r="L46" s="66">
        <f t="shared" si="20"/>
        <v>0</v>
      </c>
      <c r="M46" s="66">
        <f t="shared" si="20"/>
        <v>26.851876019999999</v>
      </c>
      <c r="N46" s="66">
        <f t="shared" si="20"/>
        <v>0</v>
      </c>
      <c r="O46" s="66">
        <f t="shared" si="20"/>
        <v>39.3267673</v>
      </c>
      <c r="P46" s="66">
        <f t="shared" si="20"/>
        <v>39.3267673</v>
      </c>
      <c r="Q46" s="66">
        <f t="shared" si="20"/>
        <v>39.3267673</v>
      </c>
      <c r="R46" s="66">
        <f t="shared" si="20"/>
        <v>39.3267673</v>
      </c>
      <c r="S46" s="66">
        <f t="shared" si="20"/>
        <v>127.02803523599999</v>
      </c>
      <c r="T46" s="66">
        <f t="shared" si="20"/>
        <v>0.78653534000000036</v>
      </c>
      <c r="U46" s="336">
        <f t="shared" si="20"/>
        <v>1.6666666539526753E-2</v>
      </c>
      <c r="V46" s="66">
        <f t="shared" si="20"/>
        <v>0</v>
      </c>
      <c r="W46" s="66">
        <f t="shared" si="20"/>
        <v>0</v>
      </c>
      <c r="X46" s="68" t="s">
        <v>408</v>
      </c>
    </row>
    <row r="47" spans="1:24" s="35" customFormat="1" ht="25.5" x14ac:dyDescent="0.25">
      <c r="A47" s="114" t="s">
        <v>65</v>
      </c>
      <c r="B47" s="97" t="s">
        <v>66</v>
      </c>
      <c r="C47" s="108"/>
      <c r="D47" s="66">
        <f>D48+D86</f>
        <v>107.42473366800002</v>
      </c>
      <c r="E47" s="66">
        <f t="shared" ref="E47:W47" si="21">E48+E86</f>
        <v>107.42473366800002</v>
      </c>
      <c r="F47" s="66">
        <f t="shared" si="21"/>
        <v>47.978656100000002</v>
      </c>
      <c r="G47" s="66">
        <f t="shared" si="21"/>
        <v>0</v>
      </c>
      <c r="H47" s="66">
        <f t="shared" si="21"/>
        <v>0</v>
      </c>
      <c r="I47" s="66">
        <f t="shared" si="21"/>
        <v>47.192120760000002</v>
      </c>
      <c r="J47" s="66">
        <f t="shared" si="21"/>
        <v>47.978656100000002</v>
      </c>
      <c r="K47" s="66">
        <f t="shared" si="21"/>
        <v>33.380736887999994</v>
      </c>
      <c r="L47" s="66">
        <f t="shared" si="21"/>
        <v>0</v>
      </c>
      <c r="M47" s="66">
        <f t="shared" si="21"/>
        <v>26.851876019999999</v>
      </c>
      <c r="N47" s="66">
        <f t="shared" si="21"/>
        <v>0</v>
      </c>
      <c r="O47" s="66">
        <f t="shared" si="21"/>
        <v>39.3267673</v>
      </c>
      <c r="P47" s="66">
        <f t="shared" si="21"/>
        <v>39.3267673</v>
      </c>
      <c r="Q47" s="66">
        <f t="shared" si="21"/>
        <v>39.3267673</v>
      </c>
      <c r="R47" s="66">
        <f t="shared" si="21"/>
        <v>39.3267673</v>
      </c>
      <c r="S47" s="66">
        <f t="shared" si="21"/>
        <v>60.232612907999993</v>
      </c>
      <c r="T47" s="66">
        <f t="shared" si="21"/>
        <v>0.78653534000000036</v>
      </c>
      <c r="U47" s="336">
        <f t="shared" si="21"/>
        <v>1.6666666539526753E-2</v>
      </c>
      <c r="V47" s="66">
        <f t="shared" si="21"/>
        <v>0</v>
      </c>
      <c r="W47" s="66">
        <f t="shared" si="21"/>
        <v>0</v>
      </c>
      <c r="X47" s="68" t="s">
        <v>408</v>
      </c>
    </row>
    <row r="48" spans="1:24" s="35" customFormat="1" x14ac:dyDescent="0.25">
      <c r="A48" s="115" t="s">
        <v>67</v>
      </c>
      <c r="B48" s="97" t="s">
        <v>68</v>
      </c>
      <c r="C48" s="108"/>
      <c r="D48" s="66">
        <f>SUM(D49:D85)</f>
        <v>107.42473366800002</v>
      </c>
      <c r="E48" s="66">
        <f t="shared" ref="E48:W48" si="22">SUM(E49:E85)</f>
        <v>107.42473366800002</v>
      </c>
      <c r="F48" s="66">
        <f t="shared" si="22"/>
        <v>47.978656100000002</v>
      </c>
      <c r="G48" s="66">
        <f t="shared" si="22"/>
        <v>0</v>
      </c>
      <c r="H48" s="66">
        <f t="shared" si="22"/>
        <v>0</v>
      </c>
      <c r="I48" s="66">
        <f t="shared" si="22"/>
        <v>47.192120760000002</v>
      </c>
      <c r="J48" s="66">
        <f t="shared" si="22"/>
        <v>47.978656100000002</v>
      </c>
      <c r="K48" s="66">
        <f t="shared" si="22"/>
        <v>33.380736887999994</v>
      </c>
      <c r="L48" s="66">
        <f t="shared" si="22"/>
        <v>0</v>
      </c>
      <c r="M48" s="66">
        <f t="shared" si="22"/>
        <v>26.851876019999999</v>
      </c>
      <c r="N48" s="66">
        <f t="shared" si="22"/>
        <v>0</v>
      </c>
      <c r="O48" s="66">
        <f t="shared" si="22"/>
        <v>39.3267673</v>
      </c>
      <c r="P48" s="66">
        <f t="shared" si="22"/>
        <v>39.3267673</v>
      </c>
      <c r="Q48" s="66">
        <f t="shared" si="22"/>
        <v>39.3267673</v>
      </c>
      <c r="R48" s="66">
        <f t="shared" si="22"/>
        <v>39.3267673</v>
      </c>
      <c r="S48" s="66">
        <f t="shared" si="22"/>
        <v>60.232612907999993</v>
      </c>
      <c r="T48" s="66">
        <f t="shared" si="22"/>
        <v>0.78653534000000036</v>
      </c>
      <c r="U48" s="336">
        <f>J48/I48-100%</f>
        <v>1.6666666539526753E-2</v>
      </c>
      <c r="V48" s="66">
        <f t="shared" si="22"/>
        <v>0</v>
      </c>
      <c r="W48" s="66">
        <f t="shared" si="22"/>
        <v>0</v>
      </c>
      <c r="X48" s="68" t="s">
        <v>408</v>
      </c>
    </row>
    <row r="49" spans="1:24" s="60" customFormat="1" ht="47.25" customHeight="1" x14ac:dyDescent="0.25">
      <c r="A49" s="214" t="s">
        <v>67</v>
      </c>
      <c r="B49" s="83" t="s">
        <v>275</v>
      </c>
      <c r="C49" s="88" t="s">
        <v>340</v>
      </c>
      <c r="D49" s="55">
        <v>0</v>
      </c>
      <c r="E49" s="137">
        <f>G49+I49+K49+M49</f>
        <v>0</v>
      </c>
      <c r="F49" s="137">
        <f>H49+J49+L49+N49</f>
        <v>0</v>
      </c>
      <c r="G49" s="55">
        <v>0</v>
      </c>
      <c r="H49" s="55">
        <v>0</v>
      </c>
      <c r="I49" s="55">
        <v>0</v>
      </c>
      <c r="J49" s="55">
        <v>0</v>
      </c>
      <c r="K49" s="55">
        <v>0</v>
      </c>
      <c r="L49" s="55">
        <v>0</v>
      </c>
      <c r="M49" s="55">
        <v>0</v>
      </c>
      <c r="N49" s="55">
        <v>0</v>
      </c>
      <c r="O49" s="55">
        <v>0</v>
      </c>
      <c r="P49" s="55">
        <v>0</v>
      </c>
      <c r="Q49" s="55">
        <v>0</v>
      </c>
      <c r="R49" s="55">
        <v>0</v>
      </c>
      <c r="S49" s="137">
        <f>D49-F49</f>
        <v>0</v>
      </c>
      <c r="T49" s="55">
        <v>0</v>
      </c>
      <c r="U49" s="340">
        <v>0</v>
      </c>
      <c r="V49" s="55">
        <v>0</v>
      </c>
      <c r="W49" s="55">
        <v>0</v>
      </c>
      <c r="X49" s="52" t="s">
        <v>408</v>
      </c>
    </row>
    <row r="50" spans="1:24" s="60" customFormat="1" ht="47.25" customHeight="1" x14ac:dyDescent="0.25">
      <c r="A50" s="214" t="s">
        <v>67</v>
      </c>
      <c r="B50" s="83" t="s">
        <v>276</v>
      </c>
      <c r="C50" s="88" t="s">
        <v>341</v>
      </c>
      <c r="D50" s="55">
        <v>0</v>
      </c>
      <c r="E50" s="137">
        <f t="shared" ref="E50:E83" si="23">G50+I50+K50+M50</f>
        <v>0</v>
      </c>
      <c r="F50" s="137">
        <f t="shared" ref="F50:F85" si="24">H50+J50+L50+N50</f>
        <v>0</v>
      </c>
      <c r="G50" s="55">
        <v>0</v>
      </c>
      <c r="H50" s="55">
        <v>0</v>
      </c>
      <c r="I50" s="55">
        <v>0</v>
      </c>
      <c r="J50" s="55">
        <v>0</v>
      </c>
      <c r="K50" s="55">
        <v>0</v>
      </c>
      <c r="L50" s="55">
        <v>0</v>
      </c>
      <c r="M50" s="55">
        <v>0</v>
      </c>
      <c r="N50" s="55">
        <v>0</v>
      </c>
      <c r="O50" s="55">
        <v>0</v>
      </c>
      <c r="P50" s="55">
        <v>0</v>
      </c>
      <c r="Q50" s="55">
        <v>0</v>
      </c>
      <c r="R50" s="55">
        <v>0</v>
      </c>
      <c r="S50" s="137">
        <f t="shared" ref="S50:S86" si="25">D50-F50</f>
        <v>0</v>
      </c>
      <c r="T50" s="55">
        <v>0</v>
      </c>
      <c r="U50" s="340">
        <v>0</v>
      </c>
      <c r="V50" s="55">
        <v>0</v>
      </c>
      <c r="W50" s="55">
        <v>0</v>
      </c>
      <c r="X50" s="52" t="s">
        <v>408</v>
      </c>
    </row>
    <row r="51" spans="1:24" s="324" customFormat="1" ht="47.25" customHeight="1" x14ac:dyDescent="0.25">
      <c r="A51" s="319" t="s">
        <v>67</v>
      </c>
      <c r="B51" s="320" t="s">
        <v>277</v>
      </c>
      <c r="C51" s="321" t="s">
        <v>342</v>
      </c>
      <c r="D51" s="322">
        <v>31.387322040000001</v>
      </c>
      <c r="E51" s="323">
        <f t="shared" si="23"/>
        <v>31.387322040000001</v>
      </c>
      <c r="F51" s="323">
        <f t="shared" si="24"/>
        <v>31.91044407</v>
      </c>
      <c r="G51" s="323">
        <v>0</v>
      </c>
      <c r="H51" s="323">
        <v>0</v>
      </c>
      <c r="I51" s="323">
        <f>D51</f>
        <v>31.387322040000001</v>
      </c>
      <c r="J51" s="323">
        <v>31.91044407</v>
      </c>
      <c r="K51" s="323">
        <v>0</v>
      </c>
      <c r="L51" s="323">
        <v>0</v>
      </c>
      <c r="M51" s="323">
        <v>0</v>
      </c>
      <c r="N51" s="323">
        <v>0</v>
      </c>
      <c r="O51" s="323">
        <v>26.156101700000001</v>
      </c>
      <c r="P51" s="323">
        <v>26.156101700000001</v>
      </c>
      <c r="Q51" s="323">
        <v>26.156101700000001</v>
      </c>
      <c r="R51" s="323">
        <v>26.156101700000001</v>
      </c>
      <c r="S51" s="323">
        <v>0</v>
      </c>
      <c r="T51" s="323">
        <f>J51-I51</f>
        <v>0.52312202999999968</v>
      </c>
      <c r="U51" s="325">
        <f>F51/E51-100%</f>
        <v>1.6666666539226771E-2</v>
      </c>
      <c r="V51" s="323">
        <v>0</v>
      </c>
      <c r="W51" s="323">
        <v>0</v>
      </c>
      <c r="X51" s="327" t="s">
        <v>425</v>
      </c>
    </row>
    <row r="52" spans="1:24" ht="47.25" customHeight="1" x14ac:dyDescent="0.25">
      <c r="A52" s="65" t="s">
        <v>67</v>
      </c>
      <c r="B52" s="83" t="s">
        <v>278</v>
      </c>
      <c r="C52" s="88" t="s">
        <v>343</v>
      </c>
      <c r="D52" s="317">
        <v>17.633972927999999</v>
      </c>
      <c r="E52" s="137">
        <f t="shared" si="23"/>
        <v>17.633972927999999</v>
      </c>
      <c r="F52" s="137">
        <f t="shared" si="24"/>
        <v>0</v>
      </c>
      <c r="G52" s="55">
        <v>0</v>
      </c>
      <c r="H52" s="55">
        <v>0</v>
      </c>
      <c r="I52" s="55">
        <v>0</v>
      </c>
      <c r="J52" s="55">
        <v>0</v>
      </c>
      <c r="K52" s="55">
        <f>D52</f>
        <v>17.633972927999999</v>
      </c>
      <c r="L52" s="55">
        <v>0</v>
      </c>
      <c r="M52" s="55">
        <v>0</v>
      </c>
      <c r="N52" s="55">
        <v>0</v>
      </c>
      <c r="O52" s="55">
        <v>0</v>
      </c>
      <c r="P52" s="55">
        <v>0</v>
      </c>
      <c r="Q52" s="55">
        <v>0</v>
      </c>
      <c r="R52" s="55">
        <v>0</v>
      </c>
      <c r="S52" s="137">
        <f t="shared" si="25"/>
        <v>17.633972927999999</v>
      </c>
      <c r="T52" s="55">
        <v>0</v>
      </c>
      <c r="U52" s="340">
        <v>0</v>
      </c>
      <c r="V52" s="55">
        <v>0</v>
      </c>
      <c r="W52" s="55">
        <v>0</v>
      </c>
      <c r="X52" s="52" t="s">
        <v>408</v>
      </c>
    </row>
    <row r="53" spans="1:24" ht="47.25" customHeight="1" x14ac:dyDescent="0.25">
      <c r="A53" s="65" t="s">
        <v>67</v>
      </c>
      <c r="B53" s="83" t="s">
        <v>279</v>
      </c>
      <c r="C53" s="88" t="s">
        <v>344</v>
      </c>
      <c r="D53" s="55">
        <v>0</v>
      </c>
      <c r="E53" s="137">
        <f t="shared" si="23"/>
        <v>0</v>
      </c>
      <c r="F53" s="137">
        <f t="shared" si="24"/>
        <v>0</v>
      </c>
      <c r="G53" s="55">
        <v>0</v>
      </c>
      <c r="H53" s="55">
        <v>0</v>
      </c>
      <c r="I53" s="55">
        <v>0</v>
      </c>
      <c r="J53" s="55">
        <v>0</v>
      </c>
      <c r="K53" s="55">
        <v>0</v>
      </c>
      <c r="L53" s="55">
        <v>0</v>
      </c>
      <c r="M53" s="55">
        <v>0</v>
      </c>
      <c r="N53" s="55">
        <v>0</v>
      </c>
      <c r="O53" s="55">
        <v>0</v>
      </c>
      <c r="P53" s="55">
        <v>0</v>
      </c>
      <c r="Q53" s="55">
        <v>0</v>
      </c>
      <c r="R53" s="55">
        <v>0</v>
      </c>
      <c r="S53" s="137">
        <f t="shared" si="25"/>
        <v>0</v>
      </c>
      <c r="T53" s="55">
        <v>0</v>
      </c>
      <c r="U53" s="340">
        <v>0</v>
      </c>
      <c r="V53" s="55">
        <v>0</v>
      </c>
      <c r="W53" s="55">
        <v>0</v>
      </c>
      <c r="X53" s="52" t="s">
        <v>408</v>
      </c>
    </row>
    <row r="54" spans="1:24" ht="47.25" customHeight="1" x14ac:dyDescent="0.25">
      <c r="A54" s="65" t="s">
        <v>67</v>
      </c>
      <c r="B54" s="83" t="s">
        <v>280</v>
      </c>
      <c r="C54" s="88" t="s">
        <v>345</v>
      </c>
      <c r="D54" s="55">
        <v>0</v>
      </c>
      <c r="E54" s="137">
        <f t="shared" si="23"/>
        <v>0</v>
      </c>
      <c r="F54" s="137">
        <f t="shared" si="24"/>
        <v>0</v>
      </c>
      <c r="G54" s="55">
        <v>0</v>
      </c>
      <c r="H54" s="55">
        <v>0</v>
      </c>
      <c r="I54" s="55">
        <v>0</v>
      </c>
      <c r="J54" s="55">
        <v>0</v>
      </c>
      <c r="K54" s="55">
        <v>0</v>
      </c>
      <c r="L54" s="55">
        <v>0</v>
      </c>
      <c r="M54" s="55">
        <v>0</v>
      </c>
      <c r="N54" s="55">
        <v>0</v>
      </c>
      <c r="O54" s="55">
        <v>0</v>
      </c>
      <c r="P54" s="55">
        <v>0</v>
      </c>
      <c r="Q54" s="55">
        <v>0</v>
      </c>
      <c r="R54" s="55">
        <v>0</v>
      </c>
      <c r="S54" s="137">
        <f t="shared" si="25"/>
        <v>0</v>
      </c>
      <c r="T54" s="55">
        <v>0</v>
      </c>
      <c r="U54" s="340">
        <v>0</v>
      </c>
      <c r="V54" s="55">
        <v>0</v>
      </c>
      <c r="W54" s="55">
        <v>0</v>
      </c>
      <c r="X54" s="52" t="s">
        <v>408</v>
      </c>
    </row>
    <row r="55" spans="1:24" ht="47.25" customHeight="1" x14ac:dyDescent="0.25">
      <c r="A55" s="65" t="s">
        <v>67</v>
      </c>
      <c r="B55" s="83" t="s">
        <v>281</v>
      </c>
      <c r="C55" s="88" t="s">
        <v>346</v>
      </c>
      <c r="D55" s="55">
        <v>0</v>
      </c>
      <c r="E55" s="137">
        <f t="shared" si="23"/>
        <v>0</v>
      </c>
      <c r="F55" s="137">
        <f t="shared" si="24"/>
        <v>0</v>
      </c>
      <c r="G55" s="55">
        <v>0</v>
      </c>
      <c r="H55" s="55">
        <v>0</v>
      </c>
      <c r="I55" s="55">
        <v>0</v>
      </c>
      <c r="J55" s="55">
        <v>0</v>
      </c>
      <c r="K55" s="55">
        <v>0</v>
      </c>
      <c r="L55" s="55">
        <v>0</v>
      </c>
      <c r="M55" s="55">
        <v>0</v>
      </c>
      <c r="N55" s="55">
        <v>0</v>
      </c>
      <c r="O55" s="55">
        <v>0</v>
      </c>
      <c r="P55" s="55">
        <v>0</v>
      </c>
      <c r="Q55" s="55">
        <v>0</v>
      </c>
      <c r="R55" s="55">
        <v>0</v>
      </c>
      <c r="S55" s="137">
        <f t="shared" si="25"/>
        <v>0</v>
      </c>
      <c r="T55" s="55">
        <v>0</v>
      </c>
      <c r="U55" s="340">
        <v>0</v>
      </c>
      <c r="V55" s="55">
        <v>0</v>
      </c>
      <c r="W55" s="55">
        <v>0</v>
      </c>
      <c r="X55" s="52" t="s">
        <v>408</v>
      </c>
    </row>
    <row r="56" spans="1:24" ht="47.25" customHeight="1" x14ac:dyDescent="0.25">
      <c r="A56" s="65" t="s">
        <v>67</v>
      </c>
      <c r="B56" s="83" t="s">
        <v>282</v>
      </c>
      <c r="C56" s="88" t="s">
        <v>347</v>
      </c>
      <c r="D56" s="55">
        <v>0</v>
      </c>
      <c r="E56" s="137">
        <f t="shared" si="23"/>
        <v>0</v>
      </c>
      <c r="F56" s="137">
        <f t="shared" si="24"/>
        <v>0</v>
      </c>
      <c r="G56" s="55">
        <v>0</v>
      </c>
      <c r="H56" s="55">
        <v>0</v>
      </c>
      <c r="I56" s="55">
        <v>0</v>
      </c>
      <c r="J56" s="55">
        <v>0</v>
      </c>
      <c r="K56" s="55">
        <v>0</v>
      </c>
      <c r="L56" s="55">
        <v>0</v>
      </c>
      <c r="M56" s="55">
        <v>0</v>
      </c>
      <c r="N56" s="55">
        <v>0</v>
      </c>
      <c r="O56" s="55">
        <v>0</v>
      </c>
      <c r="P56" s="55">
        <v>0</v>
      </c>
      <c r="Q56" s="55">
        <v>0</v>
      </c>
      <c r="R56" s="55">
        <v>0</v>
      </c>
      <c r="S56" s="137">
        <f t="shared" si="25"/>
        <v>0</v>
      </c>
      <c r="T56" s="55">
        <v>0</v>
      </c>
      <c r="U56" s="340">
        <v>0</v>
      </c>
      <c r="V56" s="55">
        <v>0</v>
      </c>
      <c r="W56" s="55">
        <v>0</v>
      </c>
      <c r="X56" s="52" t="s">
        <v>408</v>
      </c>
    </row>
    <row r="57" spans="1:24" ht="47.25" customHeight="1" x14ac:dyDescent="0.25">
      <c r="A57" s="65" t="s">
        <v>67</v>
      </c>
      <c r="B57" s="83" t="s">
        <v>283</v>
      </c>
      <c r="C57" s="88" t="s">
        <v>348</v>
      </c>
      <c r="D57" s="55">
        <v>0</v>
      </c>
      <c r="E57" s="137">
        <f t="shared" si="23"/>
        <v>0</v>
      </c>
      <c r="F57" s="137">
        <f t="shared" si="24"/>
        <v>0</v>
      </c>
      <c r="G57" s="55">
        <v>0</v>
      </c>
      <c r="H57" s="55">
        <v>0</v>
      </c>
      <c r="I57" s="55">
        <v>0</v>
      </c>
      <c r="J57" s="55">
        <v>0</v>
      </c>
      <c r="K57" s="55">
        <v>0</v>
      </c>
      <c r="L57" s="55">
        <v>0</v>
      </c>
      <c r="M57" s="55">
        <v>0</v>
      </c>
      <c r="N57" s="55">
        <v>0</v>
      </c>
      <c r="O57" s="55">
        <v>0</v>
      </c>
      <c r="P57" s="55">
        <v>0</v>
      </c>
      <c r="Q57" s="55">
        <v>0</v>
      </c>
      <c r="R57" s="55">
        <v>0</v>
      </c>
      <c r="S57" s="137">
        <f t="shared" si="25"/>
        <v>0</v>
      </c>
      <c r="T57" s="55">
        <v>0</v>
      </c>
      <c r="U57" s="340">
        <v>0</v>
      </c>
      <c r="V57" s="55">
        <v>0</v>
      </c>
      <c r="W57" s="55">
        <v>0</v>
      </c>
      <c r="X57" s="52" t="s">
        <v>408</v>
      </c>
    </row>
    <row r="58" spans="1:24" s="60" customFormat="1" ht="47.25" customHeight="1" x14ac:dyDescent="0.25">
      <c r="A58" s="214" t="s">
        <v>67</v>
      </c>
      <c r="B58" s="83" t="s">
        <v>284</v>
      </c>
      <c r="C58" s="88" t="s">
        <v>349</v>
      </c>
      <c r="D58" s="55">
        <v>0</v>
      </c>
      <c r="E58" s="137">
        <f t="shared" si="23"/>
        <v>0</v>
      </c>
      <c r="F58" s="137">
        <f t="shared" si="24"/>
        <v>0</v>
      </c>
      <c r="G58" s="55">
        <v>0</v>
      </c>
      <c r="H58" s="55">
        <v>0</v>
      </c>
      <c r="I58" s="55">
        <v>0</v>
      </c>
      <c r="J58" s="55">
        <v>0</v>
      </c>
      <c r="K58" s="55">
        <v>0</v>
      </c>
      <c r="L58" s="55">
        <v>0</v>
      </c>
      <c r="M58" s="55">
        <v>0</v>
      </c>
      <c r="N58" s="55">
        <v>0</v>
      </c>
      <c r="O58" s="55">
        <v>0</v>
      </c>
      <c r="P58" s="55">
        <v>0</v>
      </c>
      <c r="Q58" s="55">
        <v>0</v>
      </c>
      <c r="R58" s="55">
        <v>0</v>
      </c>
      <c r="S58" s="137">
        <f t="shared" si="25"/>
        <v>0</v>
      </c>
      <c r="T58" s="55">
        <v>0</v>
      </c>
      <c r="U58" s="340">
        <v>0</v>
      </c>
      <c r="V58" s="55">
        <v>0</v>
      </c>
      <c r="W58" s="55">
        <v>0</v>
      </c>
      <c r="X58" s="52" t="s">
        <v>408</v>
      </c>
    </row>
    <row r="59" spans="1:24" s="60" customFormat="1" ht="47.25" customHeight="1" x14ac:dyDescent="0.25">
      <c r="A59" s="214" t="s">
        <v>67</v>
      </c>
      <c r="B59" s="83" t="s">
        <v>285</v>
      </c>
      <c r="C59" s="88" t="s">
        <v>350</v>
      </c>
      <c r="D59" s="55">
        <v>0</v>
      </c>
      <c r="E59" s="137">
        <f t="shared" si="23"/>
        <v>0</v>
      </c>
      <c r="F59" s="137">
        <f t="shared" si="24"/>
        <v>0</v>
      </c>
      <c r="G59" s="55">
        <v>0</v>
      </c>
      <c r="H59" s="55">
        <v>0</v>
      </c>
      <c r="I59" s="55">
        <v>0</v>
      </c>
      <c r="J59" s="55">
        <v>0</v>
      </c>
      <c r="K59" s="55">
        <v>0</v>
      </c>
      <c r="L59" s="55">
        <v>0</v>
      </c>
      <c r="M59" s="55">
        <v>0</v>
      </c>
      <c r="N59" s="55">
        <v>0</v>
      </c>
      <c r="O59" s="55">
        <v>0</v>
      </c>
      <c r="P59" s="55">
        <v>0</v>
      </c>
      <c r="Q59" s="55">
        <v>0</v>
      </c>
      <c r="R59" s="55">
        <v>0</v>
      </c>
      <c r="S59" s="137">
        <f t="shared" si="25"/>
        <v>0</v>
      </c>
      <c r="T59" s="55">
        <v>0</v>
      </c>
      <c r="U59" s="340">
        <v>0</v>
      </c>
      <c r="V59" s="55">
        <v>0</v>
      </c>
      <c r="W59" s="55">
        <v>0</v>
      </c>
      <c r="X59" s="52" t="s">
        <v>408</v>
      </c>
    </row>
    <row r="60" spans="1:24" s="324" customFormat="1" ht="47.25" customHeight="1" x14ac:dyDescent="0.25">
      <c r="A60" s="319" t="s">
        <v>67</v>
      </c>
      <c r="B60" s="320" t="s">
        <v>286</v>
      </c>
      <c r="C60" s="321" t="s">
        <v>351</v>
      </c>
      <c r="D60" s="322">
        <v>15.804798720000001</v>
      </c>
      <c r="E60" s="323">
        <f t="shared" si="23"/>
        <v>15.804798720000001</v>
      </c>
      <c r="F60" s="323">
        <f t="shared" si="24"/>
        <v>16.068212030000002</v>
      </c>
      <c r="G60" s="323">
        <v>0</v>
      </c>
      <c r="H60" s="323">
        <v>0</v>
      </c>
      <c r="I60" s="323">
        <f>D60</f>
        <v>15.804798720000001</v>
      </c>
      <c r="J60" s="323">
        <v>16.068212030000002</v>
      </c>
      <c r="K60" s="323">
        <v>0</v>
      </c>
      <c r="L60" s="323">
        <v>0</v>
      </c>
      <c r="M60" s="323">
        <v>0</v>
      </c>
      <c r="N60" s="323">
        <v>0</v>
      </c>
      <c r="O60" s="323">
        <v>13.1706656</v>
      </c>
      <c r="P60" s="323">
        <v>13.1706656</v>
      </c>
      <c r="Q60" s="323">
        <v>13.1706656</v>
      </c>
      <c r="R60" s="323">
        <v>13.1706656</v>
      </c>
      <c r="S60" s="323">
        <v>0</v>
      </c>
      <c r="T60" s="323">
        <f>J60-I60</f>
        <v>0.26341331000000068</v>
      </c>
      <c r="U60" s="325">
        <f>F60/E60-100%</f>
        <v>1.6666666540122943E-2</v>
      </c>
      <c r="V60" s="323">
        <v>0</v>
      </c>
      <c r="W60" s="323">
        <v>0</v>
      </c>
      <c r="X60" s="327" t="s">
        <v>425</v>
      </c>
    </row>
    <row r="61" spans="1:24" ht="47.25" customHeight="1" x14ac:dyDescent="0.25">
      <c r="A61" s="65" t="s">
        <v>67</v>
      </c>
      <c r="B61" s="83" t="s">
        <v>287</v>
      </c>
      <c r="C61" s="88" t="s">
        <v>352</v>
      </c>
      <c r="D61" s="317">
        <v>15.858624731999999</v>
      </c>
      <c r="E61" s="137">
        <f t="shared" si="23"/>
        <v>15.858624731999999</v>
      </c>
      <c r="F61" s="137">
        <f t="shared" si="24"/>
        <v>0</v>
      </c>
      <c r="G61" s="55">
        <v>0</v>
      </c>
      <c r="H61" s="55">
        <v>0</v>
      </c>
      <c r="I61" s="55">
        <v>0</v>
      </c>
      <c r="J61" s="55">
        <v>0</v>
      </c>
      <c r="K61" s="55">
        <v>0</v>
      </c>
      <c r="L61" s="55">
        <v>0</v>
      </c>
      <c r="M61" s="55">
        <f>D61</f>
        <v>15.858624731999999</v>
      </c>
      <c r="N61" s="55">
        <v>0</v>
      </c>
      <c r="O61" s="55">
        <v>0</v>
      </c>
      <c r="P61" s="55">
        <v>0</v>
      </c>
      <c r="Q61" s="55">
        <v>0</v>
      </c>
      <c r="R61" s="55">
        <v>0</v>
      </c>
      <c r="S61" s="137">
        <f t="shared" si="25"/>
        <v>15.858624731999999</v>
      </c>
      <c r="T61" s="55">
        <v>0</v>
      </c>
      <c r="U61" s="340">
        <v>0</v>
      </c>
      <c r="V61" s="55">
        <v>0</v>
      </c>
      <c r="W61" s="55">
        <v>0</v>
      </c>
      <c r="X61" s="52" t="s">
        <v>408</v>
      </c>
    </row>
    <row r="62" spans="1:24" ht="47.25" customHeight="1" x14ac:dyDescent="0.25">
      <c r="A62" s="65" t="s">
        <v>67</v>
      </c>
      <c r="B62" s="83" t="s">
        <v>288</v>
      </c>
      <c r="C62" s="88" t="s">
        <v>353</v>
      </c>
      <c r="D62" s="55">
        <v>0</v>
      </c>
      <c r="E62" s="137">
        <f t="shared" si="23"/>
        <v>0</v>
      </c>
      <c r="F62" s="137">
        <f t="shared" si="24"/>
        <v>0</v>
      </c>
      <c r="G62" s="55">
        <v>0</v>
      </c>
      <c r="H62" s="55">
        <v>0</v>
      </c>
      <c r="I62" s="55">
        <v>0</v>
      </c>
      <c r="J62" s="55">
        <v>0</v>
      </c>
      <c r="K62" s="55">
        <v>0</v>
      </c>
      <c r="L62" s="55">
        <v>0</v>
      </c>
      <c r="M62" s="55">
        <v>0</v>
      </c>
      <c r="N62" s="55">
        <v>0</v>
      </c>
      <c r="O62" s="55">
        <v>0</v>
      </c>
      <c r="P62" s="55">
        <v>0</v>
      </c>
      <c r="Q62" s="55">
        <v>0</v>
      </c>
      <c r="R62" s="55">
        <v>0</v>
      </c>
      <c r="S62" s="137">
        <f t="shared" si="25"/>
        <v>0</v>
      </c>
      <c r="T62" s="55">
        <v>0</v>
      </c>
      <c r="U62" s="340">
        <v>0</v>
      </c>
      <c r="V62" s="55">
        <v>0</v>
      </c>
      <c r="W62" s="55">
        <v>0</v>
      </c>
      <c r="X62" s="52" t="s">
        <v>408</v>
      </c>
    </row>
    <row r="63" spans="1:24" ht="47.25" customHeight="1" x14ac:dyDescent="0.25">
      <c r="A63" s="65" t="s">
        <v>67</v>
      </c>
      <c r="B63" s="83" t="s">
        <v>289</v>
      </c>
      <c r="C63" s="88" t="s">
        <v>354</v>
      </c>
      <c r="D63" s="55">
        <v>0</v>
      </c>
      <c r="E63" s="137">
        <f t="shared" si="23"/>
        <v>0</v>
      </c>
      <c r="F63" s="137">
        <f t="shared" si="24"/>
        <v>0</v>
      </c>
      <c r="G63" s="55">
        <v>0</v>
      </c>
      <c r="H63" s="55">
        <v>0</v>
      </c>
      <c r="I63" s="55">
        <v>0</v>
      </c>
      <c r="J63" s="55">
        <v>0</v>
      </c>
      <c r="K63" s="55">
        <v>0</v>
      </c>
      <c r="L63" s="55">
        <v>0</v>
      </c>
      <c r="M63" s="55">
        <v>0</v>
      </c>
      <c r="N63" s="55">
        <v>0</v>
      </c>
      <c r="O63" s="55">
        <v>0</v>
      </c>
      <c r="P63" s="55">
        <v>0</v>
      </c>
      <c r="Q63" s="55">
        <v>0</v>
      </c>
      <c r="R63" s="55">
        <v>0</v>
      </c>
      <c r="S63" s="137">
        <f t="shared" si="25"/>
        <v>0</v>
      </c>
      <c r="T63" s="55">
        <v>0</v>
      </c>
      <c r="U63" s="340">
        <v>0</v>
      </c>
      <c r="V63" s="55">
        <v>0</v>
      </c>
      <c r="W63" s="55">
        <v>0</v>
      </c>
      <c r="X63" s="52" t="s">
        <v>408</v>
      </c>
    </row>
    <row r="64" spans="1:24" ht="47.25" customHeight="1" x14ac:dyDescent="0.25">
      <c r="A64" s="65" t="s">
        <v>67</v>
      </c>
      <c r="B64" s="83" t="s">
        <v>290</v>
      </c>
      <c r="C64" s="88" t="s">
        <v>355</v>
      </c>
      <c r="D64" s="55">
        <v>0</v>
      </c>
      <c r="E64" s="137">
        <f t="shared" si="23"/>
        <v>0</v>
      </c>
      <c r="F64" s="137">
        <f t="shared" si="24"/>
        <v>0</v>
      </c>
      <c r="G64" s="55">
        <v>0</v>
      </c>
      <c r="H64" s="55">
        <v>0</v>
      </c>
      <c r="I64" s="55">
        <v>0</v>
      </c>
      <c r="J64" s="55">
        <v>0</v>
      </c>
      <c r="K64" s="55">
        <v>0</v>
      </c>
      <c r="L64" s="55">
        <v>0</v>
      </c>
      <c r="M64" s="55">
        <v>0</v>
      </c>
      <c r="N64" s="55">
        <v>0</v>
      </c>
      <c r="O64" s="55">
        <v>0</v>
      </c>
      <c r="P64" s="55">
        <v>0</v>
      </c>
      <c r="Q64" s="55">
        <v>0</v>
      </c>
      <c r="R64" s="55">
        <v>0</v>
      </c>
      <c r="S64" s="137">
        <f t="shared" si="25"/>
        <v>0</v>
      </c>
      <c r="T64" s="55">
        <v>0</v>
      </c>
      <c r="U64" s="340">
        <v>0</v>
      </c>
      <c r="V64" s="55">
        <v>0</v>
      </c>
      <c r="W64" s="55">
        <v>0</v>
      </c>
      <c r="X64" s="52" t="s">
        <v>408</v>
      </c>
    </row>
    <row r="65" spans="1:24" ht="47.25" customHeight="1" x14ac:dyDescent="0.25">
      <c r="A65" s="65" t="s">
        <v>67</v>
      </c>
      <c r="B65" s="83" t="s">
        <v>291</v>
      </c>
      <c r="C65" s="88" t="s">
        <v>356</v>
      </c>
      <c r="D65" s="55">
        <v>0</v>
      </c>
      <c r="E65" s="137">
        <f t="shared" si="23"/>
        <v>0</v>
      </c>
      <c r="F65" s="137">
        <f t="shared" si="24"/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5">
        <v>0</v>
      </c>
      <c r="N65" s="55">
        <v>0</v>
      </c>
      <c r="O65" s="55">
        <v>0</v>
      </c>
      <c r="P65" s="55">
        <v>0</v>
      </c>
      <c r="Q65" s="55">
        <v>0</v>
      </c>
      <c r="R65" s="55">
        <v>0</v>
      </c>
      <c r="S65" s="137">
        <f t="shared" si="25"/>
        <v>0</v>
      </c>
      <c r="T65" s="55">
        <v>0</v>
      </c>
      <c r="U65" s="340">
        <v>0</v>
      </c>
      <c r="V65" s="55">
        <v>0</v>
      </c>
      <c r="W65" s="55">
        <v>0</v>
      </c>
      <c r="X65" s="52" t="s">
        <v>408</v>
      </c>
    </row>
    <row r="66" spans="1:24" ht="47.25" customHeight="1" x14ac:dyDescent="0.25">
      <c r="A66" s="65" t="s">
        <v>67</v>
      </c>
      <c r="B66" s="83" t="s">
        <v>292</v>
      </c>
      <c r="C66" s="88" t="s">
        <v>357</v>
      </c>
      <c r="D66" s="55">
        <v>0</v>
      </c>
      <c r="E66" s="137">
        <f t="shared" si="23"/>
        <v>0</v>
      </c>
      <c r="F66" s="137">
        <f t="shared" si="24"/>
        <v>0</v>
      </c>
      <c r="G66" s="55">
        <v>0</v>
      </c>
      <c r="H66" s="55">
        <v>0</v>
      </c>
      <c r="I66" s="55">
        <v>0</v>
      </c>
      <c r="J66" s="55">
        <v>0</v>
      </c>
      <c r="K66" s="55">
        <v>0</v>
      </c>
      <c r="L66" s="55">
        <v>0</v>
      </c>
      <c r="M66" s="55">
        <v>0</v>
      </c>
      <c r="N66" s="55">
        <v>0</v>
      </c>
      <c r="O66" s="55">
        <v>0</v>
      </c>
      <c r="P66" s="55">
        <v>0</v>
      </c>
      <c r="Q66" s="55">
        <v>0</v>
      </c>
      <c r="R66" s="55">
        <v>0</v>
      </c>
      <c r="S66" s="137">
        <f t="shared" si="25"/>
        <v>0</v>
      </c>
      <c r="T66" s="55">
        <v>0</v>
      </c>
      <c r="U66" s="340">
        <v>0</v>
      </c>
      <c r="V66" s="55">
        <v>0</v>
      </c>
      <c r="W66" s="55">
        <v>0</v>
      </c>
      <c r="X66" s="52" t="s">
        <v>408</v>
      </c>
    </row>
    <row r="67" spans="1:24" ht="47.25" customHeight="1" x14ac:dyDescent="0.25">
      <c r="A67" s="65" t="s">
        <v>67</v>
      </c>
      <c r="B67" s="83" t="s">
        <v>293</v>
      </c>
      <c r="C67" s="88" t="s">
        <v>358</v>
      </c>
      <c r="D67" s="55">
        <v>0</v>
      </c>
      <c r="E67" s="137">
        <f t="shared" si="23"/>
        <v>0</v>
      </c>
      <c r="F67" s="137">
        <f t="shared" si="24"/>
        <v>0</v>
      </c>
      <c r="G67" s="55">
        <v>0</v>
      </c>
      <c r="H67" s="55">
        <v>0</v>
      </c>
      <c r="I67" s="55">
        <v>0</v>
      </c>
      <c r="J67" s="55">
        <v>0</v>
      </c>
      <c r="K67" s="55">
        <v>0</v>
      </c>
      <c r="L67" s="55">
        <v>0</v>
      </c>
      <c r="M67" s="55">
        <v>0</v>
      </c>
      <c r="N67" s="55">
        <v>0</v>
      </c>
      <c r="O67" s="55">
        <v>0</v>
      </c>
      <c r="P67" s="55">
        <v>0</v>
      </c>
      <c r="Q67" s="55">
        <v>0</v>
      </c>
      <c r="R67" s="55">
        <v>0</v>
      </c>
      <c r="S67" s="137">
        <f t="shared" si="25"/>
        <v>0</v>
      </c>
      <c r="T67" s="55">
        <v>0</v>
      </c>
      <c r="U67" s="340">
        <v>0</v>
      </c>
      <c r="V67" s="55">
        <v>0</v>
      </c>
      <c r="W67" s="55">
        <v>0</v>
      </c>
      <c r="X67" s="52" t="s">
        <v>408</v>
      </c>
    </row>
    <row r="68" spans="1:24" s="60" customFormat="1" ht="47.25" customHeight="1" x14ac:dyDescent="0.25">
      <c r="A68" s="214" t="s">
        <v>67</v>
      </c>
      <c r="B68" s="83" t="s">
        <v>294</v>
      </c>
      <c r="C68" s="88" t="s">
        <v>359</v>
      </c>
      <c r="D68" s="55">
        <v>0</v>
      </c>
      <c r="E68" s="137">
        <f t="shared" si="23"/>
        <v>0</v>
      </c>
      <c r="F68" s="137">
        <f t="shared" si="24"/>
        <v>0</v>
      </c>
      <c r="G68" s="55">
        <v>0</v>
      </c>
      <c r="H68" s="55">
        <v>0</v>
      </c>
      <c r="I68" s="55">
        <v>0</v>
      </c>
      <c r="J68" s="55">
        <v>0</v>
      </c>
      <c r="K68" s="55">
        <v>0</v>
      </c>
      <c r="L68" s="55">
        <v>0</v>
      </c>
      <c r="M68" s="55">
        <v>0</v>
      </c>
      <c r="N68" s="55">
        <v>0</v>
      </c>
      <c r="O68" s="55">
        <v>0</v>
      </c>
      <c r="P68" s="55">
        <v>0</v>
      </c>
      <c r="Q68" s="55">
        <v>0</v>
      </c>
      <c r="R68" s="55">
        <v>0</v>
      </c>
      <c r="S68" s="137">
        <f t="shared" si="25"/>
        <v>0</v>
      </c>
      <c r="T68" s="55">
        <v>0</v>
      </c>
      <c r="U68" s="340">
        <v>0</v>
      </c>
      <c r="V68" s="55">
        <v>0</v>
      </c>
      <c r="W68" s="55">
        <v>0</v>
      </c>
      <c r="X68" s="52" t="s">
        <v>408</v>
      </c>
    </row>
    <row r="69" spans="1:24" s="60" customFormat="1" ht="47.25" customHeight="1" x14ac:dyDescent="0.25">
      <c r="A69" s="214" t="s">
        <v>67</v>
      </c>
      <c r="B69" s="83" t="s">
        <v>295</v>
      </c>
      <c r="C69" s="88" t="s">
        <v>360</v>
      </c>
      <c r="D69" s="55">
        <v>0</v>
      </c>
      <c r="E69" s="137">
        <f t="shared" si="23"/>
        <v>0</v>
      </c>
      <c r="F69" s="137">
        <f t="shared" si="24"/>
        <v>0</v>
      </c>
      <c r="G69" s="55">
        <v>0</v>
      </c>
      <c r="H69" s="55">
        <v>0</v>
      </c>
      <c r="I69" s="55">
        <v>0</v>
      </c>
      <c r="J69" s="55">
        <v>0</v>
      </c>
      <c r="K69" s="55">
        <v>0</v>
      </c>
      <c r="L69" s="55">
        <v>0</v>
      </c>
      <c r="M69" s="55">
        <v>0</v>
      </c>
      <c r="N69" s="55">
        <v>0</v>
      </c>
      <c r="O69" s="55">
        <v>0</v>
      </c>
      <c r="P69" s="55">
        <v>0</v>
      </c>
      <c r="Q69" s="55">
        <v>0</v>
      </c>
      <c r="R69" s="55">
        <v>0</v>
      </c>
      <c r="S69" s="137">
        <f t="shared" si="25"/>
        <v>0</v>
      </c>
      <c r="T69" s="55">
        <v>0</v>
      </c>
      <c r="U69" s="340">
        <v>0</v>
      </c>
      <c r="V69" s="55">
        <v>0</v>
      </c>
      <c r="W69" s="55">
        <v>0</v>
      </c>
      <c r="X69" s="52" t="s">
        <v>408</v>
      </c>
    </row>
    <row r="70" spans="1:24" s="60" customFormat="1" ht="47.25" customHeight="1" x14ac:dyDescent="0.25">
      <c r="A70" s="214" t="s">
        <v>67</v>
      </c>
      <c r="B70" s="83" t="s">
        <v>296</v>
      </c>
      <c r="C70" s="88" t="s">
        <v>361</v>
      </c>
      <c r="D70" s="55">
        <v>0</v>
      </c>
      <c r="E70" s="137">
        <f t="shared" si="23"/>
        <v>0</v>
      </c>
      <c r="F70" s="137">
        <f t="shared" si="24"/>
        <v>0</v>
      </c>
      <c r="G70" s="55">
        <v>0</v>
      </c>
      <c r="H70" s="55">
        <v>0</v>
      </c>
      <c r="I70" s="55">
        <v>0</v>
      </c>
      <c r="J70" s="55">
        <v>0</v>
      </c>
      <c r="K70" s="55">
        <v>0</v>
      </c>
      <c r="L70" s="55">
        <v>0</v>
      </c>
      <c r="M70" s="55">
        <v>0</v>
      </c>
      <c r="N70" s="55">
        <v>0</v>
      </c>
      <c r="O70" s="55">
        <v>0</v>
      </c>
      <c r="P70" s="55">
        <v>0</v>
      </c>
      <c r="Q70" s="55">
        <v>0</v>
      </c>
      <c r="R70" s="55">
        <v>0</v>
      </c>
      <c r="S70" s="137">
        <f t="shared" si="25"/>
        <v>0</v>
      </c>
      <c r="T70" s="55">
        <v>0</v>
      </c>
      <c r="U70" s="340">
        <v>0</v>
      </c>
      <c r="V70" s="55">
        <v>0</v>
      </c>
      <c r="W70" s="55">
        <v>0</v>
      </c>
      <c r="X70" s="52" t="s">
        <v>408</v>
      </c>
    </row>
    <row r="71" spans="1:24" s="60" customFormat="1" ht="47.25" customHeight="1" x14ac:dyDescent="0.25">
      <c r="A71" s="214" t="s">
        <v>67</v>
      </c>
      <c r="B71" s="83" t="s">
        <v>297</v>
      </c>
      <c r="C71" s="88" t="s">
        <v>362</v>
      </c>
      <c r="D71" s="55">
        <v>0</v>
      </c>
      <c r="E71" s="137">
        <f t="shared" si="23"/>
        <v>0</v>
      </c>
      <c r="F71" s="137">
        <f t="shared" si="24"/>
        <v>0</v>
      </c>
      <c r="G71" s="55">
        <v>0</v>
      </c>
      <c r="H71" s="55">
        <v>0</v>
      </c>
      <c r="I71" s="55">
        <v>0</v>
      </c>
      <c r="J71" s="55">
        <v>0</v>
      </c>
      <c r="K71" s="55">
        <v>0</v>
      </c>
      <c r="L71" s="55">
        <v>0</v>
      </c>
      <c r="M71" s="55">
        <v>0</v>
      </c>
      <c r="N71" s="55">
        <v>0</v>
      </c>
      <c r="O71" s="55">
        <v>0</v>
      </c>
      <c r="P71" s="55">
        <v>0</v>
      </c>
      <c r="Q71" s="55">
        <v>0</v>
      </c>
      <c r="R71" s="55">
        <v>0</v>
      </c>
      <c r="S71" s="137">
        <f t="shared" si="25"/>
        <v>0</v>
      </c>
      <c r="T71" s="55">
        <v>0</v>
      </c>
      <c r="U71" s="340">
        <v>0</v>
      </c>
      <c r="V71" s="55">
        <v>0</v>
      </c>
      <c r="W71" s="55">
        <v>0</v>
      </c>
      <c r="X71" s="52" t="s">
        <v>408</v>
      </c>
    </row>
    <row r="72" spans="1:24" ht="47.25" customHeight="1" x14ac:dyDescent="0.25">
      <c r="A72" s="65" t="s">
        <v>67</v>
      </c>
      <c r="B72" s="83" t="s">
        <v>298</v>
      </c>
      <c r="C72" s="88" t="s">
        <v>363</v>
      </c>
      <c r="D72" s="317">
        <v>5.4966256439999999</v>
      </c>
      <c r="E72" s="137">
        <f t="shared" si="23"/>
        <v>5.4966256439999999</v>
      </c>
      <c r="F72" s="137">
        <f t="shared" si="24"/>
        <v>0</v>
      </c>
      <c r="G72" s="55">
        <v>0</v>
      </c>
      <c r="H72" s="55">
        <v>0</v>
      </c>
      <c r="I72" s="55">
        <v>0</v>
      </c>
      <c r="J72" s="55">
        <v>0</v>
      </c>
      <c r="K72" s="55">
        <v>0</v>
      </c>
      <c r="L72" s="55">
        <v>0</v>
      </c>
      <c r="M72" s="55">
        <f>D72</f>
        <v>5.4966256439999999</v>
      </c>
      <c r="N72" s="55">
        <v>0</v>
      </c>
      <c r="O72" s="55">
        <v>0</v>
      </c>
      <c r="P72" s="55">
        <v>0</v>
      </c>
      <c r="Q72" s="55">
        <v>0</v>
      </c>
      <c r="R72" s="55">
        <v>0</v>
      </c>
      <c r="S72" s="137">
        <f t="shared" si="25"/>
        <v>5.4966256439999999</v>
      </c>
      <c r="T72" s="55">
        <v>0</v>
      </c>
      <c r="U72" s="340">
        <v>0</v>
      </c>
      <c r="V72" s="55">
        <v>0</v>
      </c>
      <c r="W72" s="55">
        <v>0</v>
      </c>
      <c r="X72" s="54" t="s">
        <v>408</v>
      </c>
    </row>
    <row r="73" spans="1:24" ht="47.25" customHeight="1" x14ac:dyDescent="0.25">
      <c r="A73" s="65" t="s">
        <v>67</v>
      </c>
      <c r="B73" s="83" t="s">
        <v>299</v>
      </c>
      <c r="C73" s="88" t="s">
        <v>364</v>
      </c>
      <c r="D73" s="55">
        <v>0</v>
      </c>
      <c r="E73" s="137">
        <f t="shared" si="23"/>
        <v>0</v>
      </c>
      <c r="F73" s="137">
        <f t="shared" si="24"/>
        <v>0</v>
      </c>
      <c r="G73" s="55">
        <v>0</v>
      </c>
      <c r="H73" s="55">
        <v>0</v>
      </c>
      <c r="I73" s="55">
        <v>0</v>
      </c>
      <c r="J73" s="55">
        <v>0</v>
      </c>
      <c r="K73" s="55">
        <v>0</v>
      </c>
      <c r="L73" s="55">
        <v>0</v>
      </c>
      <c r="M73" s="55">
        <v>0</v>
      </c>
      <c r="N73" s="55">
        <v>0</v>
      </c>
      <c r="O73" s="55">
        <v>0</v>
      </c>
      <c r="P73" s="55">
        <v>0</v>
      </c>
      <c r="Q73" s="55">
        <v>0</v>
      </c>
      <c r="R73" s="55">
        <v>0</v>
      </c>
      <c r="S73" s="137">
        <f t="shared" si="25"/>
        <v>0</v>
      </c>
      <c r="T73" s="55">
        <v>0</v>
      </c>
      <c r="U73" s="340">
        <v>0</v>
      </c>
      <c r="V73" s="55">
        <v>0</v>
      </c>
      <c r="W73" s="55">
        <v>0</v>
      </c>
      <c r="X73" s="54" t="s">
        <v>408</v>
      </c>
    </row>
    <row r="74" spans="1:24" ht="47.25" customHeight="1" x14ac:dyDescent="0.25">
      <c r="A74" s="65" t="s">
        <v>67</v>
      </c>
      <c r="B74" s="83" t="s">
        <v>300</v>
      </c>
      <c r="C74" s="88" t="s">
        <v>365</v>
      </c>
      <c r="D74" s="55">
        <v>0</v>
      </c>
      <c r="E74" s="137">
        <f t="shared" si="23"/>
        <v>0</v>
      </c>
      <c r="F74" s="137">
        <f t="shared" si="24"/>
        <v>0</v>
      </c>
      <c r="G74" s="55">
        <v>0</v>
      </c>
      <c r="H74" s="55">
        <v>0</v>
      </c>
      <c r="I74" s="55">
        <v>0</v>
      </c>
      <c r="J74" s="55">
        <v>0</v>
      </c>
      <c r="K74" s="55">
        <v>0</v>
      </c>
      <c r="L74" s="55">
        <v>0</v>
      </c>
      <c r="M74" s="55">
        <v>0</v>
      </c>
      <c r="N74" s="55">
        <v>0</v>
      </c>
      <c r="O74" s="55">
        <v>0</v>
      </c>
      <c r="P74" s="55">
        <v>0</v>
      </c>
      <c r="Q74" s="55">
        <v>0</v>
      </c>
      <c r="R74" s="55">
        <v>0</v>
      </c>
      <c r="S74" s="137">
        <f t="shared" si="25"/>
        <v>0</v>
      </c>
      <c r="T74" s="55">
        <v>0</v>
      </c>
      <c r="U74" s="340">
        <v>0</v>
      </c>
      <c r="V74" s="55">
        <v>0</v>
      </c>
      <c r="W74" s="55">
        <v>0</v>
      </c>
      <c r="X74" s="54" t="s">
        <v>408</v>
      </c>
    </row>
    <row r="75" spans="1:24" ht="47.25" customHeight="1" x14ac:dyDescent="0.25">
      <c r="A75" s="65" t="s">
        <v>67</v>
      </c>
      <c r="B75" s="83" t="s">
        <v>301</v>
      </c>
      <c r="C75" s="88" t="s">
        <v>366</v>
      </c>
      <c r="D75" s="55">
        <v>0</v>
      </c>
      <c r="E75" s="137">
        <f t="shared" si="23"/>
        <v>0</v>
      </c>
      <c r="F75" s="137">
        <f t="shared" si="24"/>
        <v>0</v>
      </c>
      <c r="G75" s="55">
        <v>0</v>
      </c>
      <c r="H75" s="55">
        <v>0</v>
      </c>
      <c r="I75" s="55">
        <v>0</v>
      </c>
      <c r="J75" s="55">
        <v>0</v>
      </c>
      <c r="K75" s="55">
        <v>0</v>
      </c>
      <c r="L75" s="55">
        <v>0</v>
      </c>
      <c r="M75" s="55">
        <v>0</v>
      </c>
      <c r="N75" s="55">
        <v>0</v>
      </c>
      <c r="O75" s="55">
        <v>0</v>
      </c>
      <c r="P75" s="55">
        <v>0</v>
      </c>
      <c r="Q75" s="55">
        <v>0</v>
      </c>
      <c r="R75" s="55">
        <v>0</v>
      </c>
      <c r="S75" s="137">
        <f t="shared" si="25"/>
        <v>0</v>
      </c>
      <c r="T75" s="55">
        <v>0</v>
      </c>
      <c r="U75" s="340">
        <v>0</v>
      </c>
      <c r="V75" s="55">
        <v>0</v>
      </c>
      <c r="W75" s="55">
        <v>0</v>
      </c>
      <c r="X75" s="54" t="s">
        <v>408</v>
      </c>
    </row>
    <row r="76" spans="1:24" ht="47.25" customHeight="1" x14ac:dyDescent="0.25">
      <c r="A76" s="65" t="s">
        <v>67</v>
      </c>
      <c r="B76" s="83" t="s">
        <v>302</v>
      </c>
      <c r="C76" s="88" t="s">
        <v>367</v>
      </c>
      <c r="D76" s="317">
        <v>5.4966256439999999</v>
      </c>
      <c r="E76" s="137">
        <f t="shared" si="23"/>
        <v>5.4966256439999999</v>
      </c>
      <c r="F76" s="137">
        <f t="shared" si="24"/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5">
        <f>D76</f>
        <v>5.4966256439999999</v>
      </c>
      <c r="N76" s="55">
        <v>0</v>
      </c>
      <c r="O76" s="55">
        <v>0</v>
      </c>
      <c r="P76" s="55">
        <v>0</v>
      </c>
      <c r="Q76" s="55">
        <v>0</v>
      </c>
      <c r="R76" s="55">
        <v>0</v>
      </c>
      <c r="S76" s="137">
        <f t="shared" si="25"/>
        <v>5.4966256439999999</v>
      </c>
      <c r="T76" s="55">
        <v>0</v>
      </c>
      <c r="U76" s="340">
        <v>0</v>
      </c>
      <c r="V76" s="55">
        <v>0</v>
      </c>
      <c r="W76" s="55">
        <v>0</v>
      </c>
      <c r="X76" s="54" t="s">
        <v>408</v>
      </c>
    </row>
    <row r="77" spans="1:24" s="60" customFormat="1" ht="47.25" customHeight="1" x14ac:dyDescent="0.25">
      <c r="A77" s="214" t="s">
        <v>67</v>
      </c>
      <c r="B77" s="83" t="s">
        <v>303</v>
      </c>
      <c r="C77" s="88" t="s">
        <v>368</v>
      </c>
      <c r="D77" s="55">
        <v>0</v>
      </c>
      <c r="E77" s="137">
        <f t="shared" si="23"/>
        <v>0</v>
      </c>
      <c r="F77" s="137">
        <f>H77+J77+L77+N77</f>
        <v>0</v>
      </c>
      <c r="G77" s="55">
        <v>0</v>
      </c>
      <c r="H77" s="55">
        <v>0</v>
      </c>
      <c r="I77" s="55">
        <v>0</v>
      </c>
      <c r="J77" s="55">
        <v>0</v>
      </c>
      <c r="K77" s="55">
        <v>0</v>
      </c>
      <c r="L77" s="55">
        <v>0</v>
      </c>
      <c r="M77" s="55">
        <v>0</v>
      </c>
      <c r="N77" s="55">
        <v>0</v>
      </c>
      <c r="O77" s="55">
        <v>0</v>
      </c>
      <c r="P77" s="55">
        <v>0</v>
      </c>
      <c r="Q77" s="55">
        <v>0</v>
      </c>
      <c r="R77" s="55">
        <v>0</v>
      </c>
      <c r="S77" s="137">
        <f t="shared" si="25"/>
        <v>0</v>
      </c>
      <c r="T77" s="55">
        <v>0</v>
      </c>
      <c r="U77" s="340">
        <v>0</v>
      </c>
      <c r="V77" s="55">
        <v>0</v>
      </c>
      <c r="W77" s="55">
        <v>0</v>
      </c>
      <c r="X77" s="54" t="s">
        <v>408</v>
      </c>
    </row>
    <row r="78" spans="1:24" ht="47.25" customHeight="1" x14ac:dyDescent="0.25">
      <c r="A78" s="65" t="s">
        <v>67</v>
      </c>
      <c r="B78" s="83" t="s">
        <v>304</v>
      </c>
      <c r="C78" s="88" t="s">
        <v>369</v>
      </c>
      <c r="D78" s="55">
        <v>0</v>
      </c>
      <c r="E78" s="137">
        <f t="shared" si="23"/>
        <v>0</v>
      </c>
      <c r="F78" s="137">
        <f t="shared" si="24"/>
        <v>0</v>
      </c>
      <c r="G78" s="55">
        <v>0</v>
      </c>
      <c r="H78" s="55">
        <v>0</v>
      </c>
      <c r="I78" s="55">
        <v>0</v>
      </c>
      <c r="J78" s="55">
        <v>0</v>
      </c>
      <c r="K78" s="55">
        <v>0</v>
      </c>
      <c r="L78" s="55">
        <v>0</v>
      </c>
      <c r="M78" s="55">
        <v>0</v>
      </c>
      <c r="N78" s="55">
        <v>0</v>
      </c>
      <c r="O78" s="55">
        <v>0</v>
      </c>
      <c r="P78" s="55">
        <v>0</v>
      </c>
      <c r="Q78" s="55">
        <v>0</v>
      </c>
      <c r="R78" s="55">
        <v>0</v>
      </c>
      <c r="S78" s="137">
        <f t="shared" si="25"/>
        <v>0</v>
      </c>
      <c r="T78" s="55">
        <v>0</v>
      </c>
      <c r="U78" s="340">
        <v>0</v>
      </c>
      <c r="V78" s="55">
        <v>0</v>
      </c>
      <c r="W78" s="55">
        <v>0</v>
      </c>
      <c r="X78" s="54" t="s">
        <v>408</v>
      </c>
    </row>
    <row r="79" spans="1:24" ht="47.25" customHeight="1" x14ac:dyDescent="0.25">
      <c r="A79" s="65" t="s">
        <v>67</v>
      </c>
      <c r="B79" s="83" t="s">
        <v>305</v>
      </c>
      <c r="C79" s="88" t="s">
        <v>370</v>
      </c>
      <c r="D79" s="55">
        <v>0</v>
      </c>
      <c r="E79" s="137">
        <f t="shared" si="23"/>
        <v>0</v>
      </c>
      <c r="F79" s="137">
        <f t="shared" si="24"/>
        <v>0</v>
      </c>
      <c r="G79" s="55">
        <v>0</v>
      </c>
      <c r="H79" s="55">
        <v>0</v>
      </c>
      <c r="I79" s="55">
        <v>0</v>
      </c>
      <c r="J79" s="55">
        <v>0</v>
      </c>
      <c r="K79" s="55">
        <v>0</v>
      </c>
      <c r="L79" s="55">
        <v>0</v>
      </c>
      <c r="M79" s="55">
        <v>0</v>
      </c>
      <c r="N79" s="55">
        <v>0</v>
      </c>
      <c r="O79" s="55">
        <v>0</v>
      </c>
      <c r="P79" s="55">
        <v>0</v>
      </c>
      <c r="Q79" s="55">
        <v>0</v>
      </c>
      <c r="R79" s="55">
        <v>0</v>
      </c>
      <c r="S79" s="137">
        <f t="shared" si="25"/>
        <v>0</v>
      </c>
      <c r="T79" s="55">
        <v>0</v>
      </c>
      <c r="U79" s="340">
        <v>0</v>
      </c>
      <c r="V79" s="55">
        <v>0</v>
      </c>
      <c r="W79" s="55">
        <v>0</v>
      </c>
      <c r="X79" s="54" t="s">
        <v>408</v>
      </c>
    </row>
    <row r="80" spans="1:24" ht="31.5" customHeight="1" x14ac:dyDescent="0.25">
      <c r="A80" s="65" t="s">
        <v>67</v>
      </c>
      <c r="B80" s="83" t="s">
        <v>306</v>
      </c>
      <c r="C80" s="88" t="s">
        <v>371</v>
      </c>
      <c r="D80" s="55">
        <v>0</v>
      </c>
      <c r="E80" s="137">
        <f t="shared" si="23"/>
        <v>0</v>
      </c>
      <c r="F80" s="137">
        <f t="shared" si="24"/>
        <v>0</v>
      </c>
      <c r="G80" s="55">
        <v>0</v>
      </c>
      <c r="H80" s="55">
        <v>0</v>
      </c>
      <c r="I80" s="55">
        <v>0</v>
      </c>
      <c r="J80" s="55">
        <v>0</v>
      </c>
      <c r="K80" s="55">
        <v>0</v>
      </c>
      <c r="L80" s="55">
        <v>0</v>
      </c>
      <c r="M80" s="55">
        <v>0</v>
      </c>
      <c r="N80" s="55">
        <v>0</v>
      </c>
      <c r="O80" s="55">
        <v>0</v>
      </c>
      <c r="P80" s="55">
        <v>0</v>
      </c>
      <c r="Q80" s="55">
        <v>0</v>
      </c>
      <c r="R80" s="55">
        <v>0</v>
      </c>
      <c r="S80" s="137">
        <f t="shared" si="25"/>
        <v>0</v>
      </c>
      <c r="T80" s="55">
        <v>0</v>
      </c>
      <c r="U80" s="340">
        <v>0</v>
      </c>
      <c r="V80" s="55">
        <v>0</v>
      </c>
      <c r="W80" s="55">
        <v>0</v>
      </c>
      <c r="X80" s="54" t="s">
        <v>408</v>
      </c>
    </row>
    <row r="81" spans="1:24" ht="31.5" customHeight="1" x14ac:dyDescent="0.25">
      <c r="A81" s="65" t="s">
        <v>67</v>
      </c>
      <c r="B81" s="83" t="s">
        <v>307</v>
      </c>
      <c r="C81" s="88" t="s">
        <v>372</v>
      </c>
      <c r="D81" s="55">
        <v>0</v>
      </c>
      <c r="E81" s="137">
        <f t="shared" si="23"/>
        <v>0</v>
      </c>
      <c r="F81" s="137">
        <f t="shared" si="24"/>
        <v>0</v>
      </c>
      <c r="G81" s="55">
        <v>0</v>
      </c>
      <c r="H81" s="55">
        <v>0</v>
      </c>
      <c r="I81" s="55">
        <v>0</v>
      </c>
      <c r="J81" s="55">
        <v>0</v>
      </c>
      <c r="K81" s="55">
        <v>0</v>
      </c>
      <c r="L81" s="55">
        <v>0</v>
      </c>
      <c r="M81" s="55">
        <v>0</v>
      </c>
      <c r="N81" s="55">
        <v>0</v>
      </c>
      <c r="O81" s="55">
        <v>0</v>
      </c>
      <c r="P81" s="55">
        <v>0</v>
      </c>
      <c r="Q81" s="55">
        <v>0</v>
      </c>
      <c r="R81" s="55">
        <v>0</v>
      </c>
      <c r="S81" s="137">
        <f t="shared" si="25"/>
        <v>0</v>
      </c>
      <c r="T81" s="55">
        <v>0</v>
      </c>
      <c r="U81" s="340">
        <v>0</v>
      </c>
      <c r="V81" s="55">
        <v>0</v>
      </c>
      <c r="W81" s="55">
        <v>0</v>
      </c>
      <c r="X81" s="54" t="s">
        <v>408</v>
      </c>
    </row>
    <row r="82" spans="1:24" ht="31.5" customHeight="1" x14ac:dyDescent="0.25">
      <c r="A82" s="65" t="s">
        <v>67</v>
      </c>
      <c r="B82" s="83" t="s">
        <v>308</v>
      </c>
      <c r="C82" s="88" t="s">
        <v>373</v>
      </c>
      <c r="D82" s="55">
        <v>0</v>
      </c>
      <c r="E82" s="137">
        <f t="shared" si="23"/>
        <v>0</v>
      </c>
      <c r="F82" s="137">
        <f t="shared" si="24"/>
        <v>0</v>
      </c>
      <c r="G82" s="55">
        <v>0</v>
      </c>
      <c r="H82" s="55">
        <v>0</v>
      </c>
      <c r="I82" s="55">
        <v>0</v>
      </c>
      <c r="J82" s="55">
        <v>0</v>
      </c>
      <c r="K82" s="55">
        <v>0</v>
      </c>
      <c r="L82" s="55">
        <v>0</v>
      </c>
      <c r="M82" s="55">
        <v>0</v>
      </c>
      <c r="N82" s="55">
        <v>0</v>
      </c>
      <c r="O82" s="55">
        <v>0</v>
      </c>
      <c r="P82" s="55">
        <v>0</v>
      </c>
      <c r="Q82" s="55">
        <v>0</v>
      </c>
      <c r="R82" s="55">
        <v>0</v>
      </c>
      <c r="S82" s="137">
        <f t="shared" si="25"/>
        <v>0</v>
      </c>
      <c r="T82" s="55">
        <v>0</v>
      </c>
      <c r="U82" s="340">
        <v>0</v>
      </c>
      <c r="V82" s="55">
        <v>0</v>
      </c>
      <c r="W82" s="55">
        <v>0</v>
      </c>
      <c r="X82" s="54" t="s">
        <v>408</v>
      </c>
    </row>
    <row r="83" spans="1:24" s="60" customFormat="1" ht="31.5" customHeight="1" x14ac:dyDescent="0.25">
      <c r="A83" s="214" t="s">
        <v>67</v>
      </c>
      <c r="B83" s="83" t="s">
        <v>309</v>
      </c>
      <c r="C83" s="88" t="s">
        <v>374</v>
      </c>
      <c r="D83" s="55">
        <v>0</v>
      </c>
      <c r="E83" s="137">
        <f t="shared" si="23"/>
        <v>0</v>
      </c>
      <c r="F83" s="137">
        <f t="shared" si="24"/>
        <v>0</v>
      </c>
      <c r="G83" s="55">
        <v>0</v>
      </c>
      <c r="H83" s="55">
        <v>0</v>
      </c>
      <c r="I83" s="55">
        <v>0</v>
      </c>
      <c r="J83" s="55">
        <v>0</v>
      </c>
      <c r="K83" s="55">
        <v>0</v>
      </c>
      <c r="L83" s="55">
        <v>0</v>
      </c>
      <c r="M83" s="55">
        <v>0</v>
      </c>
      <c r="N83" s="55">
        <v>0</v>
      </c>
      <c r="O83" s="55">
        <v>0</v>
      </c>
      <c r="P83" s="55">
        <v>0</v>
      </c>
      <c r="Q83" s="55">
        <v>0</v>
      </c>
      <c r="R83" s="55">
        <v>0</v>
      </c>
      <c r="S83" s="137">
        <f>D83-F83</f>
        <v>0</v>
      </c>
      <c r="T83" s="55">
        <v>0</v>
      </c>
      <c r="U83" s="340">
        <v>0</v>
      </c>
      <c r="V83" s="55">
        <v>0</v>
      </c>
      <c r="W83" s="55">
        <v>0</v>
      </c>
      <c r="X83" s="54" t="s">
        <v>408</v>
      </c>
    </row>
    <row r="84" spans="1:24" s="38" customFormat="1" ht="31.5" customHeight="1" x14ac:dyDescent="0.25">
      <c r="A84" s="65" t="s">
        <v>67</v>
      </c>
      <c r="B84" s="83" t="s">
        <v>310</v>
      </c>
      <c r="C84" s="88" t="s">
        <v>375</v>
      </c>
      <c r="D84" s="317">
        <v>7.8733819799999996</v>
      </c>
      <c r="E84" s="137">
        <f t="shared" ref="E84:E85" si="26">G84+I84+K84+M84</f>
        <v>7.8733819799999996</v>
      </c>
      <c r="F84" s="137">
        <f t="shared" si="24"/>
        <v>0</v>
      </c>
      <c r="G84" s="55">
        <v>0</v>
      </c>
      <c r="H84" s="55">
        <v>0</v>
      </c>
      <c r="I84" s="55">
        <v>0</v>
      </c>
      <c r="J84" s="55">
        <v>0</v>
      </c>
      <c r="K84" s="55">
        <f>D84</f>
        <v>7.8733819799999996</v>
      </c>
      <c r="L84" s="55">
        <v>0</v>
      </c>
      <c r="M84" s="55">
        <v>0</v>
      </c>
      <c r="N84" s="55">
        <v>0</v>
      </c>
      <c r="O84" s="55">
        <v>0</v>
      </c>
      <c r="P84" s="55">
        <v>0</v>
      </c>
      <c r="Q84" s="55">
        <v>0</v>
      </c>
      <c r="R84" s="55">
        <v>0</v>
      </c>
      <c r="S84" s="137">
        <f t="shared" si="25"/>
        <v>7.8733819799999996</v>
      </c>
      <c r="T84" s="55">
        <v>0</v>
      </c>
      <c r="U84" s="340">
        <v>0</v>
      </c>
      <c r="V84" s="55">
        <v>0</v>
      </c>
      <c r="W84" s="55">
        <v>0</v>
      </c>
      <c r="X84" s="54" t="s">
        <v>408</v>
      </c>
    </row>
    <row r="85" spans="1:24" ht="31.5" customHeight="1" x14ac:dyDescent="0.25">
      <c r="A85" s="65" t="s">
        <v>67</v>
      </c>
      <c r="B85" s="83" t="s">
        <v>311</v>
      </c>
      <c r="C85" s="88" t="s">
        <v>376</v>
      </c>
      <c r="D85" s="317">
        <v>7.8733819799999996</v>
      </c>
      <c r="E85" s="137">
        <f t="shared" si="26"/>
        <v>7.8733819799999996</v>
      </c>
      <c r="F85" s="137">
        <f t="shared" si="24"/>
        <v>0</v>
      </c>
      <c r="G85" s="55">
        <v>0</v>
      </c>
      <c r="H85" s="55">
        <v>0</v>
      </c>
      <c r="I85" s="55">
        <v>0</v>
      </c>
      <c r="J85" s="55">
        <v>0</v>
      </c>
      <c r="K85" s="55">
        <f>D85</f>
        <v>7.8733819799999996</v>
      </c>
      <c r="L85" s="55">
        <v>0</v>
      </c>
      <c r="M85" s="55">
        <v>0</v>
      </c>
      <c r="N85" s="55">
        <v>0</v>
      </c>
      <c r="O85" s="55">
        <v>0</v>
      </c>
      <c r="P85" s="55">
        <v>0</v>
      </c>
      <c r="Q85" s="55">
        <v>0</v>
      </c>
      <c r="R85" s="55">
        <v>0</v>
      </c>
      <c r="S85" s="137">
        <f t="shared" si="25"/>
        <v>7.8733819799999996</v>
      </c>
      <c r="T85" s="55">
        <v>0</v>
      </c>
      <c r="U85" s="340">
        <v>0</v>
      </c>
      <c r="V85" s="55">
        <v>0</v>
      </c>
      <c r="W85" s="55">
        <v>0</v>
      </c>
      <c r="X85" s="52" t="s">
        <v>408</v>
      </c>
    </row>
    <row r="86" spans="1:24" ht="25.5" x14ac:dyDescent="0.25">
      <c r="A86" s="65" t="s">
        <v>18</v>
      </c>
      <c r="B86" s="99" t="s">
        <v>69</v>
      </c>
      <c r="C86" s="108"/>
      <c r="D86" s="225">
        <v>0</v>
      </c>
      <c r="E86" s="225">
        <v>0</v>
      </c>
      <c r="F86" s="225">
        <v>0</v>
      </c>
      <c r="G86" s="225">
        <v>0</v>
      </c>
      <c r="H86" s="225">
        <v>0</v>
      </c>
      <c r="I86" s="225">
        <v>0</v>
      </c>
      <c r="J86" s="225">
        <v>0</v>
      </c>
      <c r="K86" s="225">
        <v>0</v>
      </c>
      <c r="L86" s="225">
        <v>0</v>
      </c>
      <c r="M86" s="225">
        <v>0</v>
      </c>
      <c r="N86" s="225">
        <v>0</v>
      </c>
      <c r="O86" s="225">
        <v>0</v>
      </c>
      <c r="P86" s="225">
        <v>0</v>
      </c>
      <c r="Q86" s="225">
        <v>0</v>
      </c>
      <c r="R86" s="225">
        <v>0</v>
      </c>
      <c r="S86" s="55">
        <f t="shared" si="25"/>
        <v>0</v>
      </c>
      <c r="T86" s="225">
        <v>0</v>
      </c>
      <c r="U86" s="341">
        <v>0</v>
      </c>
      <c r="V86" s="225">
        <v>0</v>
      </c>
      <c r="W86" s="225">
        <v>0</v>
      </c>
      <c r="X86" s="52" t="s">
        <v>408</v>
      </c>
    </row>
    <row r="87" spans="1:24" s="35" customFormat="1" ht="25.5" x14ac:dyDescent="0.25">
      <c r="A87" s="114" t="s">
        <v>70</v>
      </c>
      <c r="B87" s="116" t="s">
        <v>71</v>
      </c>
      <c r="C87" s="117"/>
      <c r="D87" s="71">
        <f>D88+D118</f>
        <v>66.795422328000001</v>
      </c>
      <c r="E87" s="71">
        <f t="shared" ref="E87:W87" si="27">E88+E118</f>
        <v>66.795422328000001</v>
      </c>
      <c r="F87" s="71">
        <f t="shared" si="27"/>
        <v>0</v>
      </c>
      <c r="G87" s="71">
        <f t="shared" si="27"/>
        <v>0</v>
      </c>
      <c r="H87" s="71">
        <f t="shared" si="27"/>
        <v>0</v>
      </c>
      <c r="I87" s="71">
        <f t="shared" si="27"/>
        <v>0</v>
      </c>
      <c r="J87" s="71">
        <f t="shared" si="27"/>
        <v>0</v>
      </c>
      <c r="K87" s="71">
        <f t="shared" si="27"/>
        <v>66.795422328000001</v>
      </c>
      <c r="L87" s="71">
        <f t="shared" si="27"/>
        <v>0</v>
      </c>
      <c r="M87" s="71">
        <f t="shared" si="27"/>
        <v>0</v>
      </c>
      <c r="N87" s="71">
        <f t="shared" si="27"/>
        <v>0</v>
      </c>
      <c r="O87" s="71">
        <f t="shared" si="27"/>
        <v>0</v>
      </c>
      <c r="P87" s="71">
        <f t="shared" si="27"/>
        <v>0</v>
      </c>
      <c r="Q87" s="71">
        <f t="shared" si="27"/>
        <v>0</v>
      </c>
      <c r="R87" s="71">
        <f t="shared" si="27"/>
        <v>0</v>
      </c>
      <c r="S87" s="71">
        <f t="shared" si="27"/>
        <v>66.795422328000001</v>
      </c>
      <c r="T87" s="71">
        <f t="shared" si="27"/>
        <v>0</v>
      </c>
      <c r="U87" s="342">
        <f t="shared" si="27"/>
        <v>0</v>
      </c>
      <c r="V87" s="71">
        <f t="shared" si="27"/>
        <v>0</v>
      </c>
      <c r="W87" s="71">
        <f t="shared" si="27"/>
        <v>0</v>
      </c>
      <c r="X87" s="68" t="s">
        <v>408</v>
      </c>
    </row>
    <row r="88" spans="1:24" s="35" customFormat="1" x14ac:dyDescent="0.25">
      <c r="A88" s="116" t="s">
        <v>72</v>
      </c>
      <c r="B88" s="97" t="s">
        <v>73</v>
      </c>
      <c r="C88" s="108"/>
      <c r="D88" s="70">
        <f>SUM(D89:D117)</f>
        <v>66.795422328000001</v>
      </c>
      <c r="E88" s="70">
        <f t="shared" ref="E88:W88" si="28">SUM(E89:E117)</f>
        <v>66.795422328000001</v>
      </c>
      <c r="F88" s="70">
        <f t="shared" si="28"/>
        <v>0</v>
      </c>
      <c r="G88" s="70">
        <f t="shared" si="28"/>
        <v>0</v>
      </c>
      <c r="H88" s="70">
        <f t="shared" si="28"/>
        <v>0</v>
      </c>
      <c r="I88" s="70">
        <f t="shared" si="28"/>
        <v>0</v>
      </c>
      <c r="J88" s="70">
        <f t="shared" si="28"/>
        <v>0</v>
      </c>
      <c r="K88" s="70">
        <f t="shared" si="28"/>
        <v>66.795422328000001</v>
      </c>
      <c r="L88" s="70">
        <f t="shared" si="28"/>
        <v>0</v>
      </c>
      <c r="M88" s="70">
        <f t="shared" si="28"/>
        <v>0</v>
      </c>
      <c r="N88" s="70">
        <f t="shared" si="28"/>
        <v>0</v>
      </c>
      <c r="O88" s="70">
        <f t="shared" si="28"/>
        <v>0</v>
      </c>
      <c r="P88" s="70">
        <f t="shared" si="28"/>
        <v>0</v>
      </c>
      <c r="Q88" s="70">
        <f t="shared" si="28"/>
        <v>0</v>
      </c>
      <c r="R88" s="70">
        <f t="shared" si="28"/>
        <v>0</v>
      </c>
      <c r="S88" s="70">
        <f t="shared" si="28"/>
        <v>66.795422328000001</v>
      </c>
      <c r="T88" s="70">
        <f t="shared" si="28"/>
        <v>0</v>
      </c>
      <c r="U88" s="343">
        <f t="shared" si="28"/>
        <v>0</v>
      </c>
      <c r="V88" s="70">
        <f t="shared" si="28"/>
        <v>0</v>
      </c>
      <c r="W88" s="70">
        <f t="shared" si="28"/>
        <v>0</v>
      </c>
      <c r="X88" s="68" t="s">
        <v>408</v>
      </c>
    </row>
    <row r="89" spans="1:24" ht="36" x14ac:dyDescent="0.25">
      <c r="A89" s="100" t="s">
        <v>72</v>
      </c>
      <c r="B89" s="83" t="s">
        <v>312</v>
      </c>
      <c r="C89" s="88" t="s">
        <v>377</v>
      </c>
      <c r="D89" s="317">
        <v>16.294839371999998</v>
      </c>
      <c r="E89" s="137">
        <f t="shared" ref="E89" si="29">G89+I89+K89+M89</f>
        <v>16.294839371999998</v>
      </c>
      <c r="F89" s="137">
        <f t="shared" ref="F89" si="30">H89+J89+L89+N89</f>
        <v>0</v>
      </c>
      <c r="G89" s="55">
        <v>0</v>
      </c>
      <c r="H89" s="55">
        <v>0</v>
      </c>
      <c r="I89" s="55">
        <v>0</v>
      </c>
      <c r="J89" s="55">
        <v>0</v>
      </c>
      <c r="K89" s="55">
        <f>D89</f>
        <v>16.294839371999998</v>
      </c>
      <c r="L89" s="55">
        <v>0</v>
      </c>
      <c r="M89" s="55">
        <v>0</v>
      </c>
      <c r="N89" s="55">
        <v>0</v>
      </c>
      <c r="O89" s="55">
        <v>0</v>
      </c>
      <c r="P89" s="55">
        <v>0</v>
      </c>
      <c r="Q89" s="55">
        <v>0</v>
      </c>
      <c r="R89" s="55">
        <v>0</v>
      </c>
      <c r="S89" s="137">
        <f t="shared" ref="S89:S114" si="31">D89-F89</f>
        <v>16.294839371999998</v>
      </c>
      <c r="T89" s="55">
        <v>0</v>
      </c>
      <c r="U89" s="340">
        <v>0</v>
      </c>
      <c r="V89" s="55">
        <v>0</v>
      </c>
      <c r="W89" s="55">
        <v>0</v>
      </c>
      <c r="X89" s="54" t="s">
        <v>408</v>
      </c>
    </row>
    <row r="90" spans="1:24" ht="36" x14ac:dyDescent="0.25">
      <c r="A90" s="65" t="s">
        <v>72</v>
      </c>
      <c r="B90" s="83" t="s">
        <v>313</v>
      </c>
      <c r="C90" s="88" t="s">
        <v>378</v>
      </c>
      <c r="D90" s="317">
        <v>13.821240612</v>
      </c>
      <c r="E90" s="137">
        <f t="shared" ref="E90:E114" si="32">G90+I90+K90+M90</f>
        <v>13.821240612</v>
      </c>
      <c r="F90" s="137">
        <f t="shared" ref="F90:F114" si="33">H90+J90+L90+N90</f>
        <v>0</v>
      </c>
      <c r="G90" s="55">
        <v>0</v>
      </c>
      <c r="H90" s="55">
        <v>0</v>
      </c>
      <c r="I90" s="55">
        <v>0</v>
      </c>
      <c r="J90" s="55">
        <v>0</v>
      </c>
      <c r="K90" s="55">
        <f>D90</f>
        <v>13.821240612</v>
      </c>
      <c r="L90" s="55">
        <v>0</v>
      </c>
      <c r="M90" s="55">
        <v>0</v>
      </c>
      <c r="N90" s="55">
        <v>0</v>
      </c>
      <c r="O90" s="55">
        <v>0</v>
      </c>
      <c r="P90" s="55">
        <v>0</v>
      </c>
      <c r="Q90" s="55">
        <v>0</v>
      </c>
      <c r="R90" s="55">
        <v>0</v>
      </c>
      <c r="S90" s="137">
        <f t="shared" si="31"/>
        <v>13.821240612</v>
      </c>
      <c r="T90" s="55">
        <v>0</v>
      </c>
      <c r="U90" s="340">
        <v>0</v>
      </c>
      <c r="V90" s="55">
        <v>0</v>
      </c>
      <c r="W90" s="55">
        <v>0</v>
      </c>
      <c r="X90" s="54" t="s">
        <v>408</v>
      </c>
    </row>
    <row r="91" spans="1:24" ht="36" x14ac:dyDescent="0.25">
      <c r="A91" s="100" t="s">
        <v>72</v>
      </c>
      <c r="B91" s="83" t="s">
        <v>314</v>
      </c>
      <c r="C91" s="88" t="s">
        <v>379</v>
      </c>
      <c r="D91" s="317">
        <v>12.96172632</v>
      </c>
      <c r="E91" s="137">
        <f t="shared" si="32"/>
        <v>12.96172632</v>
      </c>
      <c r="F91" s="137">
        <f t="shared" si="33"/>
        <v>0</v>
      </c>
      <c r="G91" s="55">
        <v>0</v>
      </c>
      <c r="H91" s="55">
        <v>0</v>
      </c>
      <c r="I91" s="55">
        <v>0</v>
      </c>
      <c r="J91" s="55">
        <v>0</v>
      </c>
      <c r="K91" s="55">
        <f>D91</f>
        <v>12.96172632</v>
      </c>
      <c r="L91" s="55">
        <v>0</v>
      </c>
      <c r="M91" s="55">
        <v>0</v>
      </c>
      <c r="N91" s="55">
        <v>0</v>
      </c>
      <c r="O91" s="55">
        <v>0</v>
      </c>
      <c r="P91" s="55">
        <v>0</v>
      </c>
      <c r="Q91" s="55">
        <v>0</v>
      </c>
      <c r="R91" s="55">
        <v>0</v>
      </c>
      <c r="S91" s="137">
        <f t="shared" si="31"/>
        <v>12.96172632</v>
      </c>
      <c r="T91" s="55">
        <v>0</v>
      </c>
      <c r="U91" s="340">
        <v>0</v>
      </c>
      <c r="V91" s="55">
        <v>0</v>
      </c>
      <c r="W91" s="55">
        <v>0</v>
      </c>
      <c r="X91" s="54" t="s">
        <v>408</v>
      </c>
    </row>
    <row r="92" spans="1:24" s="60" customFormat="1" ht="36" x14ac:dyDescent="0.25">
      <c r="A92" s="100" t="s">
        <v>72</v>
      </c>
      <c r="B92" s="83" t="s">
        <v>315</v>
      </c>
      <c r="C92" s="88" t="s">
        <v>380</v>
      </c>
      <c r="D92" s="55">
        <v>0</v>
      </c>
      <c r="E92" s="137">
        <f t="shared" si="32"/>
        <v>0</v>
      </c>
      <c r="F92" s="137">
        <f t="shared" si="33"/>
        <v>0</v>
      </c>
      <c r="G92" s="55">
        <v>0</v>
      </c>
      <c r="H92" s="55">
        <v>0</v>
      </c>
      <c r="I92" s="55">
        <v>0</v>
      </c>
      <c r="J92" s="55">
        <v>0</v>
      </c>
      <c r="K92" s="55">
        <v>0</v>
      </c>
      <c r="L92" s="55">
        <v>0</v>
      </c>
      <c r="M92" s="55">
        <v>0</v>
      </c>
      <c r="N92" s="55">
        <v>0</v>
      </c>
      <c r="O92" s="55">
        <v>0</v>
      </c>
      <c r="P92" s="55">
        <v>0</v>
      </c>
      <c r="Q92" s="55">
        <v>0</v>
      </c>
      <c r="R92" s="55">
        <v>0</v>
      </c>
      <c r="S92" s="137">
        <f t="shared" si="31"/>
        <v>0</v>
      </c>
      <c r="T92" s="55">
        <v>0</v>
      </c>
      <c r="U92" s="340">
        <v>0</v>
      </c>
      <c r="V92" s="55">
        <v>0</v>
      </c>
      <c r="W92" s="55">
        <v>0</v>
      </c>
      <c r="X92" s="54" t="s">
        <v>408</v>
      </c>
    </row>
    <row r="93" spans="1:24" ht="36" x14ac:dyDescent="0.25">
      <c r="A93" s="65" t="s">
        <v>72</v>
      </c>
      <c r="B93" s="83" t="s">
        <v>316</v>
      </c>
      <c r="C93" s="88" t="s">
        <v>381</v>
      </c>
      <c r="D93" s="55">
        <v>0</v>
      </c>
      <c r="E93" s="137">
        <f t="shared" si="32"/>
        <v>0</v>
      </c>
      <c r="F93" s="137">
        <f t="shared" si="33"/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5">
        <v>0</v>
      </c>
      <c r="N93" s="55">
        <v>0</v>
      </c>
      <c r="O93" s="55">
        <v>0</v>
      </c>
      <c r="P93" s="55">
        <v>0</v>
      </c>
      <c r="Q93" s="55">
        <v>0</v>
      </c>
      <c r="R93" s="55">
        <v>0</v>
      </c>
      <c r="S93" s="137">
        <f t="shared" si="31"/>
        <v>0</v>
      </c>
      <c r="T93" s="55">
        <v>0</v>
      </c>
      <c r="U93" s="340">
        <v>0</v>
      </c>
      <c r="V93" s="55">
        <v>0</v>
      </c>
      <c r="W93" s="55">
        <v>0</v>
      </c>
      <c r="X93" s="54" t="s">
        <v>408</v>
      </c>
    </row>
    <row r="94" spans="1:24" ht="36" x14ac:dyDescent="0.25">
      <c r="A94" s="100" t="s">
        <v>72</v>
      </c>
      <c r="B94" s="83" t="s">
        <v>317</v>
      </c>
      <c r="C94" s="88" t="s">
        <v>382</v>
      </c>
      <c r="D94" s="55">
        <v>0</v>
      </c>
      <c r="E94" s="137">
        <f t="shared" si="32"/>
        <v>0</v>
      </c>
      <c r="F94" s="137">
        <f t="shared" si="33"/>
        <v>0</v>
      </c>
      <c r="G94" s="55">
        <v>0</v>
      </c>
      <c r="H94" s="55">
        <v>0</v>
      </c>
      <c r="I94" s="55">
        <v>0</v>
      </c>
      <c r="J94" s="55">
        <v>0</v>
      </c>
      <c r="K94" s="55">
        <v>0</v>
      </c>
      <c r="L94" s="55">
        <v>0</v>
      </c>
      <c r="M94" s="55">
        <v>0</v>
      </c>
      <c r="N94" s="55">
        <v>0</v>
      </c>
      <c r="O94" s="55">
        <v>0</v>
      </c>
      <c r="P94" s="55">
        <v>0</v>
      </c>
      <c r="Q94" s="55">
        <v>0</v>
      </c>
      <c r="R94" s="55">
        <v>0</v>
      </c>
      <c r="S94" s="137">
        <f t="shared" si="31"/>
        <v>0</v>
      </c>
      <c r="T94" s="55">
        <v>0</v>
      </c>
      <c r="U94" s="340">
        <v>0</v>
      </c>
      <c r="V94" s="55">
        <v>0</v>
      </c>
      <c r="W94" s="55">
        <v>0</v>
      </c>
      <c r="X94" s="54" t="s">
        <v>408</v>
      </c>
    </row>
    <row r="95" spans="1:24" ht="36" x14ac:dyDescent="0.25">
      <c r="A95" s="100" t="s">
        <v>72</v>
      </c>
      <c r="B95" s="83" t="s">
        <v>318</v>
      </c>
      <c r="C95" s="88" t="s">
        <v>383</v>
      </c>
      <c r="D95" s="317">
        <v>8.822721864</v>
      </c>
      <c r="E95" s="137">
        <f t="shared" si="32"/>
        <v>8.822721864</v>
      </c>
      <c r="F95" s="137">
        <f t="shared" si="33"/>
        <v>0</v>
      </c>
      <c r="G95" s="55">
        <v>0</v>
      </c>
      <c r="H95" s="55">
        <v>0</v>
      </c>
      <c r="I95" s="55">
        <v>0</v>
      </c>
      <c r="J95" s="55">
        <v>0</v>
      </c>
      <c r="K95" s="55">
        <f>D95</f>
        <v>8.822721864</v>
      </c>
      <c r="L95" s="55">
        <v>0</v>
      </c>
      <c r="M95" s="55">
        <v>0</v>
      </c>
      <c r="N95" s="55">
        <v>0</v>
      </c>
      <c r="O95" s="55">
        <v>0</v>
      </c>
      <c r="P95" s="55">
        <v>0</v>
      </c>
      <c r="Q95" s="55">
        <v>0</v>
      </c>
      <c r="R95" s="55">
        <v>0</v>
      </c>
      <c r="S95" s="137">
        <f t="shared" si="31"/>
        <v>8.822721864</v>
      </c>
      <c r="T95" s="55">
        <v>0</v>
      </c>
      <c r="U95" s="340">
        <v>0</v>
      </c>
      <c r="V95" s="55">
        <v>0</v>
      </c>
      <c r="W95" s="55">
        <v>0</v>
      </c>
      <c r="X95" s="54" t="s">
        <v>408</v>
      </c>
    </row>
    <row r="96" spans="1:24" ht="36" x14ac:dyDescent="0.25">
      <c r="A96" s="65" t="s">
        <v>72</v>
      </c>
      <c r="B96" s="83" t="s">
        <v>319</v>
      </c>
      <c r="C96" s="88" t="s">
        <v>384</v>
      </c>
      <c r="D96" s="55">
        <v>0</v>
      </c>
      <c r="E96" s="137">
        <f t="shared" si="32"/>
        <v>0</v>
      </c>
      <c r="F96" s="137">
        <f t="shared" si="33"/>
        <v>0</v>
      </c>
      <c r="G96" s="55">
        <v>0</v>
      </c>
      <c r="H96" s="55">
        <v>0</v>
      </c>
      <c r="I96" s="55">
        <v>0</v>
      </c>
      <c r="J96" s="55">
        <v>0</v>
      </c>
      <c r="K96" s="55">
        <v>0</v>
      </c>
      <c r="L96" s="55">
        <v>0</v>
      </c>
      <c r="M96" s="55">
        <v>0</v>
      </c>
      <c r="N96" s="55">
        <v>0</v>
      </c>
      <c r="O96" s="55">
        <v>0</v>
      </c>
      <c r="P96" s="55">
        <v>0</v>
      </c>
      <c r="Q96" s="55">
        <v>0</v>
      </c>
      <c r="R96" s="55">
        <v>0</v>
      </c>
      <c r="S96" s="137">
        <f t="shared" si="31"/>
        <v>0</v>
      </c>
      <c r="T96" s="55">
        <v>0</v>
      </c>
      <c r="U96" s="340">
        <v>0</v>
      </c>
      <c r="V96" s="55">
        <v>0</v>
      </c>
      <c r="W96" s="55">
        <v>0</v>
      </c>
      <c r="X96" s="54" t="s">
        <v>408</v>
      </c>
    </row>
    <row r="97" spans="1:24" ht="36" x14ac:dyDescent="0.25">
      <c r="A97" s="100" t="s">
        <v>72</v>
      </c>
      <c r="B97" s="83" t="s">
        <v>320</v>
      </c>
      <c r="C97" s="88" t="s">
        <v>385</v>
      </c>
      <c r="D97" s="55">
        <v>0</v>
      </c>
      <c r="E97" s="137">
        <f t="shared" si="32"/>
        <v>0</v>
      </c>
      <c r="F97" s="137">
        <f t="shared" si="33"/>
        <v>0</v>
      </c>
      <c r="G97" s="55">
        <v>0</v>
      </c>
      <c r="H97" s="55">
        <v>0</v>
      </c>
      <c r="I97" s="55">
        <v>0</v>
      </c>
      <c r="J97" s="55">
        <v>0</v>
      </c>
      <c r="K97" s="55">
        <v>0</v>
      </c>
      <c r="L97" s="55">
        <v>0</v>
      </c>
      <c r="M97" s="55">
        <v>0</v>
      </c>
      <c r="N97" s="55">
        <v>0</v>
      </c>
      <c r="O97" s="55">
        <v>0</v>
      </c>
      <c r="P97" s="55">
        <v>0</v>
      </c>
      <c r="Q97" s="55">
        <v>0</v>
      </c>
      <c r="R97" s="55">
        <v>0</v>
      </c>
      <c r="S97" s="137">
        <f t="shared" si="31"/>
        <v>0</v>
      </c>
      <c r="T97" s="55">
        <v>0</v>
      </c>
      <c r="U97" s="340">
        <v>0</v>
      </c>
      <c r="V97" s="55">
        <v>0</v>
      </c>
      <c r="W97" s="55">
        <v>0</v>
      </c>
      <c r="X97" s="54" t="s">
        <v>408</v>
      </c>
    </row>
    <row r="98" spans="1:24" ht="36" x14ac:dyDescent="0.25">
      <c r="A98" s="100" t="s">
        <v>72</v>
      </c>
      <c r="B98" s="83" t="s">
        <v>321</v>
      </c>
      <c r="C98" s="88" t="s">
        <v>386</v>
      </c>
      <c r="D98" s="55">
        <v>0</v>
      </c>
      <c r="E98" s="137">
        <f t="shared" si="32"/>
        <v>0</v>
      </c>
      <c r="F98" s="137">
        <f t="shared" si="33"/>
        <v>0</v>
      </c>
      <c r="G98" s="55">
        <v>0</v>
      </c>
      <c r="H98" s="55">
        <v>0</v>
      </c>
      <c r="I98" s="55">
        <v>0</v>
      </c>
      <c r="J98" s="55">
        <v>0</v>
      </c>
      <c r="K98" s="55">
        <v>0</v>
      </c>
      <c r="L98" s="55">
        <v>0</v>
      </c>
      <c r="M98" s="55">
        <v>0</v>
      </c>
      <c r="N98" s="55">
        <v>0</v>
      </c>
      <c r="O98" s="55">
        <v>0</v>
      </c>
      <c r="P98" s="55">
        <v>0</v>
      </c>
      <c r="Q98" s="55">
        <v>0</v>
      </c>
      <c r="R98" s="55">
        <v>0</v>
      </c>
      <c r="S98" s="137">
        <f t="shared" si="31"/>
        <v>0</v>
      </c>
      <c r="T98" s="55">
        <v>0</v>
      </c>
      <c r="U98" s="340">
        <v>0</v>
      </c>
      <c r="V98" s="55">
        <v>0</v>
      </c>
      <c r="W98" s="55">
        <v>0</v>
      </c>
      <c r="X98" s="54" t="s">
        <v>408</v>
      </c>
    </row>
    <row r="99" spans="1:24" ht="36" x14ac:dyDescent="0.25">
      <c r="A99" s="65" t="s">
        <v>72</v>
      </c>
      <c r="B99" s="83" t="s">
        <v>322</v>
      </c>
      <c r="C99" s="88" t="s">
        <v>387</v>
      </c>
      <c r="D99" s="55">
        <v>0</v>
      </c>
      <c r="E99" s="137">
        <f t="shared" si="32"/>
        <v>0</v>
      </c>
      <c r="F99" s="137">
        <f t="shared" si="33"/>
        <v>0</v>
      </c>
      <c r="G99" s="55">
        <v>0</v>
      </c>
      <c r="H99" s="55">
        <v>0</v>
      </c>
      <c r="I99" s="55">
        <v>0</v>
      </c>
      <c r="J99" s="55">
        <v>0</v>
      </c>
      <c r="K99" s="55">
        <v>0</v>
      </c>
      <c r="L99" s="55">
        <v>0</v>
      </c>
      <c r="M99" s="55">
        <v>0</v>
      </c>
      <c r="N99" s="55">
        <v>0</v>
      </c>
      <c r="O99" s="55">
        <v>0</v>
      </c>
      <c r="P99" s="55">
        <v>0</v>
      </c>
      <c r="Q99" s="55">
        <v>0</v>
      </c>
      <c r="R99" s="55">
        <v>0</v>
      </c>
      <c r="S99" s="137">
        <f t="shared" si="31"/>
        <v>0</v>
      </c>
      <c r="T99" s="55">
        <v>0</v>
      </c>
      <c r="U99" s="340">
        <v>0</v>
      </c>
      <c r="V99" s="55">
        <v>0</v>
      </c>
      <c r="W99" s="55">
        <v>0</v>
      </c>
      <c r="X99" s="54" t="s">
        <v>408</v>
      </c>
    </row>
    <row r="100" spans="1:24" ht="36" x14ac:dyDescent="0.25">
      <c r="A100" s="100" t="s">
        <v>72</v>
      </c>
      <c r="B100" s="83" t="s">
        <v>323</v>
      </c>
      <c r="C100" s="88" t="s">
        <v>388</v>
      </c>
      <c r="D100" s="55">
        <v>0</v>
      </c>
      <c r="E100" s="137">
        <f t="shared" si="32"/>
        <v>0</v>
      </c>
      <c r="F100" s="137">
        <f t="shared" si="33"/>
        <v>0</v>
      </c>
      <c r="G100" s="55">
        <v>0</v>
      </c>
      <c r="H100" s="55">
        <v>0</v>
      </c>
      <c r="I100" s="55">
        <v>0</v>
      </c>
      <c r="J100" s="55">
        <v>0</v>
      </c>
      <c r="K100" s="55">
        <v>0</v>
      </c>
      <c r="L100" s="55">
        <v>0</v>
      </c>
      <c r="M100" s="55">
        <v>0</v>
      </c>
      <c r="N100" s="55">
        <v>0</v>
      </c>
      <c r="O100" s="55">
        <v>0</v>
      </c>
      <c r="P100" s="55">
        <v>0</v>
      </c>
      <c r="Q100" s="55">
        <v>0</v>
      </c>
      <c r="R100" s="55">
        <v>0</v>
      </c>
      <c r="S100" s="137">
        <f t="shared" si="31"/>
        <v>0</v>
      </c>
      <c r="T100" s="55">
        <v>0</v>
      </c>
      <c r="U100" s="340">
        <v>0</v>
      </c>
      <c r="V100" s="55">
        <v>0</v>
      </c>
      <c r="W100" s="55">
        <v>0</v>
      </c>
      <c r="X100" s="54" t="s">
        <v>408</v>
      </c>
    </row>
    <row r="101" spans="1:24" ht="36" x14ac:dyDescent="0.25">
      <c r="A101" s="100" t="s">
        <v>72</v>
      </c>
      <c r="B101" s="83" t="s">
        <v>324</v>
      </c>
      <c r="C101" s="88" t="s">
        <v>389</v>
      </c>
      <c r="D101" s="55">
        <v>0</v>
      </c>
      <c r="E101" s="137">
        <f t="shared" si="32"/>
        <v>0</v>
      </c>
      <c r="F101" s="137">
        <f t="shared" si="33"/>
        <v>0</v>
      </c>
      <c r="G101" s="55">
        <v>0</v>
      </c>
      <c r="H101" s="55">
        <v>0</v>
      </c>
      <c r="I101" s="55">
        <v>0</v>
      </c>
      <c r="J101" s="55">
        <v>0</v>
      </c>
      <c r="K101" s="55">
        <v>0</v>
      </c>
      <c r="L101" s="55">
        <v>0</v>
      </c>
      <c r="M101" s="55">
        <v>0</v>
      </c>
      <c r="N101" s="55">
        <v>0</v>
      </c>
      <c r="O101" s="55">
        <v>0</v>
      </c>
      <c r="P101" s="55">
        <v>0</v>
      </c>
      <c r="Q101" s="55">
        <v>0</v>
      </c>
      <c r="R101" s="55">
        <v>0</v>
      </c>
      <c r="S101" s="137">
        <f t="shared" si="31"/>
        <v>0</v>
      </c>
      <c r="T101" s="55">
        <v>0</v>
      </c>
      <c r="U101" s="340">
        <v>0</v>
      </c>
      <c r="V101" s="55">
        <v>0</v>
      </c>
      <c r="W101" s="55">
        <v>0</v>
      </c>
      <c r="X101" s="54" t="s">
        <v>408</v>
      </c>
    </row>
    <row r="102" spans="1:24" s="60" customFormat="1" ht="36" x14ac:dyDescent="0.25">
      <c r="A102" s="214" t="s">
        <v>72</v>
      </c>
      <c r="B102" s="83" t="s">
        <v>325</v>
      </c>
      <c r="C102" s="88" t="s">
        <v>390</v>
      </c>
      <c r="D102" s="55">
        <v>0</v>
      </c>
      <c r="E102" s="137">
        <f t="shared" si="32"/>
        <v>0</v>
      </c>
      <c r="F102" s="137">
        <f t="shared" si="33"/>
        <v>0</v>
      </c>
      <c r="G102" s="55">
        <v>0</v>
      </c>
      <c r="H102" s="55">
        <v>0</v>
      </c>
      <c r="I102" s="55">
        <v>0</v>
      </c>
      <c r="J102" s="55">
        <v>0</v>
      </c>
      <c r="K102" s="55">
        <v>0</v>
      </c>
      <c r="L102" s="55">
        <v>0</v>
      </c>
      <c r="M102" s="55">
        <v>0</v>
      </c>
      <c r="N102" s="55">
        <v>0</v>
      </c>
      <c r="O102" s="55">
        <v>0</v>
      </c>
      <c r="P102" s="55">
        <v>0</v>
      </c>
      <c r="Q102" s="55">
        <v>0</v>
      </c>
      <c r="R102" s="55">
        <v>0</v>
      </c>
      <c r="S102" s="137">
        <f t="shared" si="31"/>
        <v>0</v>
      </c>
      <c r="T102" s="55">
        <v>0</v>
      </c>
      <c r="U102" s="340">
        <v>0</v>
      </c>
      <c r="V102" s="55">
        <v>0</v>
      </c>
      <c r="W102" s="55">
        <v>0</v>
      </c>
      <c r="X102" s="54" t="s">
        <v>408</v>
      </c>
    </row>
    <row r="103" spans="1:24" ht="29.25" customHeight="1" x14ac:dyDescent="0.25">
      <c r="A103" s="100" t="s">
        <v>72</v>
      </c>
      <c r="B103" s="83" t="s">
        <v>326</v>
      </c>
      <c r="C103" s="88" t="s">
        <v>391</v>
      </c>
      <c r="D103" s="55">
        <v>0</v>
      </c>
      <c r="E103" s="137">
        <f t="shared" si="32"/>
        <v>0</v>
      </c>
      <c r="F103" s="137">
        <f t="shared" si="33"/>
        <v>0</v>
      </c>
      <c r="G103" s="55">
        <v>0</v>
      </c>
      <c r="H103" s="55">
        <v>0</v>
      </c>
      <c r="I103" s="55">
        <v>0</v>
      </c>
      <c r="J103" s="55">
        <v>0</v>
      </c>
      <c r="K103" s="55">
        <v>0</v>
      </c>
      <c r="L103" s="55">
        <v>0</v>
      </c>
      <c r="M103" s="55">
        <v>0</v>
      </c>
      <c r="N103" s="55">
        <v>0</v>
      </c>
      <c r="O103" s="55">
        <v>0</v>
      </c>
      <c r="P103" s="55">
        <v>0</v>
      </c>
      <c r="Q103" s="55">
        <v>0</v>
      </c>
      <c r="R103" s="55">
        <v>0</v>
      </c>
      <c r="S103" s="137">
        <f t="shared" si="31"/>
        <v>0</v>
      </c>
      <c r="T103" s="55">
        <v>0</v>
      </c>
      <c r="U103" s="340">
        <v>0</v>
      </c>
      <c r="V103" s="55">
        <v>0</v>
      </c>
      <c r="W103" s="55">
        <v>0</v>
      </c>
      <c r="X103" s="54" t="s">
        <v>408</v>
      </c>
    </row>
    <row r="104" spans="1:24" ht="36" x14ac:dyDescent="0.25">
      <c r="A104" s="100" t="s">
        <v>72</v>
      </c>
      <c r="B104" s="83" t="s">
        <v>327</v>
      </c>
      <c r="C104" s="88" t="s">
        <v>392</v>
      </c>
      <c r="D104" s="55">
        <v>0</v>
      </c>
      <c r="E104" s="137">
        <f t="shared" si="32"/>
        <v>0</v>
      </c>
      <c r="F104" s="137">
        <f t="shared" si="33"/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5">
        <v>0</v>
      </c>
      <c r="N104" s="55">
        <v>0</v>
      </c>
      <c r="O104" s="55">
        <v>0</v>
      </c>
      <c r="P104" s="55">
        <v>0</v>
      </c>
      <c r="Q104" s="55">
        <v>0</v>
      </c>
      <c r="R104" s="55">
        <v>0</v>
      </c>
      <c r="S104" s="137">
        <f t="shared" si="31"/>
        <v>0</v>
      </c>
      <c r="T104" s="55">
        <v>0</v>
      </c>
      <c r="U104" s="340">
        <v>0</v>
      </c>
      <c r="V104" s="55">
        <v>0</v>
      </c>
      <c r="W104" s="55">
        <v>0</v>
      </c>
      <c r="X104" s="54" t="s">
        <v>408</v>
      </c>
    </row>
    <row r="105" spans="1:24" ht="31.5" customHeight="1" x14ac:dyDescent="0.25">
      <c r="A105" s="65" t="s">
        <v>72</v>
      </c>
      <c r="B105" s="83" t="s">
        <v>328</v>
      </c>
      <c r="C105" s="88" t="s">
        <v>393</v>
      </c>
      <c r="D105" s="55">
        <v>0</v>
      </c>
      <c r="E105" s="137">
        <f t="shared" si="32"/>
        <v>0</v>
      </c>
      <c r="F105" s="137">
        <f t="shared" si="33"/>
        <v>0</v>
      </c>
      <c r="G105" s="55">
        <v>0</v>
      </c>
      <c r="H105" s="55">
        <v>0</v>
      </c>
      <c r="I105" s="55">
        <v>0</v>
      </c>
      <c r="J105" s="55">
        <v>0</v>
      </c>
      <c r="K105" s="55">
        <v>0</v>
      </c>
      <c r="L105" s="55">
        <v>0</v>
      </c>
      <c r="M105" s="55">
        <v>0</v>
      </c>
      <c r="N105" s="55">
        <v>0</v>
      </c>
      <c r="O105" s="55">
        <v>0</v>
      </c>
      <c r="P105" s="55">
        <v>0</v>
      </c>
      <c r="Q105" s="55">
        <v>0</v>
      </c>
      <c r="R105" s="55">
        <v>0</v>
      </c>
      <c r="S105" s="137">
        <f t="shared" si="31"/>
        <v>0</v>
      </c>
      <c r="T105" s="55">
        <v>0</v>
      </c>
      <c r="U105" s="340">
        <v>0</v>
      </c>
      <c r="V105" s="55">
        <v>0</v>
      </c>
      <c r="W105" s="55">
        <v>0</v>
      </c>
      <c r="X105" s="54" t="s">
        <v>408</v>
      </c>
    </row>
    <row r="106" spans="1:24" s="60" customFormat="1" ht="48" x14ac:dyDescent="0.25">
      <c r="A106" s="100" t="s">
        <v>72</v>
      </c>
      <c r="B106" s="83" t="s">
        <v>329</v>
      </c>
      <c r="C106" s="88" t="s">
        <v>394</v>
      </c>
      <c r="D106" s="55">
        <v>0</v>
      </c>
      <c r="E106" s="137">
        <f t="shared" si="32"/>
        <v>0</v>
      </c>
      <c r="F106" s="137">
        <f t="shared" si="33"/>
        <v>0</v>
      </c>
      <c r="G106" s="55">
        <v>0</v>
      </c>
      <c r="H106" s="55">
        <v>0</v>
      </c>
      <c r="I106" s="55">
        <v>0</v>
      </c>
      <c r="J106" s="55">
        <v>0</v>
      </c>
      <c r="K106" s="55">
        <v>0</v>
      </c>
      <c r="L106" s="55">
        <v>0</v>
      </c>
      <c r="M106" s="55">
        <v>0</v>
      </c>
      <c r="N106" s="55">
        <v>0</v>
      </c>
      <c r="O106" s="55">
        <v>0</v>
      </c>
      <c r="P106" s="55">
        <v>0</v>
      </c>
      <c r="Q106" s="55">
        <v>0</v>
      </c>
      <c r="R106" s="55">
        <v>0</v>
      </c>
      <c r="S106" s="137">
        <f t="shared" si="31"/>
        <v>0</v>
      </c>
      <c r="T106" s="55">
        <v>0</v>
      </c>
      <c r="U106" s="340">
        <v>0</v>
      </c>
      <c r="V106" s="55">
        <v>0</v>
      </c>
      <c r="W106" s="55">
        <v>0</v>
      </c>
      <c r="X106" s="54" t="s">
        <v>408</v>
      </c>
    </row>
    <row r="107" spans="1:24" s="60" customFormat="1" ht="48" x14ac:dyDescent="0.25">
      <c r="A107" s="100" t="s">
        <v>72</v>
      </c>
      <c r="B107" s="83" t="s">
        <v>330</v>
      </c>
      <c r="C107" s="88" t="s">
        <v>395</v>
      </c>
      <c r="D107" s="55">
        <v>0</v>
      </c>
      <c r="E107" s="137">
        <f t="shared" si="32"/>
        <v>0</v>
      </c>
      <c r="F107" s="137">
        <f t="shared" si="33"/>
        <v>0</v>
      </c>
      <c r="G107" s="55">
        <v>0</v>
      </c>
      <c r="H107" s="55">
        <v>0</v>
      </c>
      <c r="I107" s="55">
        <v>0</v>
      </c>
      <c r="J107" s="55">
        <v>0</v>
      </c>
      <c r="K107" s="55">
        <v>0</v>
      </c>
      <c r="L107" s="55">
        <v>0</v>
      </c>
      <c r="M107" s="55">
        <v>0</v>
      </c>
      <c r="N107" s="55">
        <v>0</v>
      </c>
      <c r="O107" s="55">
        <v>0</v>
      </c>
      <c r="P107" s="55">
        <v>0</v>
      </c>
      <c r="Q107" s="55">
        <v>0</v>
      </c>
      <c r="R107" s="55">
        <v>0</v>
      </c>
      <c r="S107" s="137">
        <f t="shared" si="31"/>
        <v>0</v>
      </c>
      <c r="T107" s="55">
        <v>0</v>
      </c>
      <c r="U107" s="340">
        <v>0</v>
      </c>
      <c r="V107" s="55">
        <v>0</v>
      </c>
      <c r="W107" s="55">
        <v>0</v>
      </c>
      <c r="X107" s="54" t="s">
        <v>408</v>
      </c>
    </row>
    <row r="108" spans="1:24" ht="36" x14ac:dyDescent="0.25">
      <c r="A108" s="100" t="s">
        <v>72</v>
      </c>
      <c r="B108" s="83" t="s">
        <v>331</v>
      </c>
      <c r="C108" s="88" t="s">
        <v>396</v>
      </c>
      <c r="D108" s="55">
        <v>0</v>
      </c>
      <c r="E108" s="137">
        <f>G108+I108+K108+M108</f>
        <v>0</v>
      </c>
      <c r="F108" s="137">
        <f>H108+J108+L108+N108</f>
        <v>0</v>
      </c>
      <c r="G108" s="55">
        <v>0</v>
      </c>
      <c r="H108" s="55">
        <v>0</v>
      </c>
      <c r="I108" s="55">
        <v>0</v>
      </c>
      <c r="J108" s="55">
        <v>0</v>
      </c>
      <c r="K108" s="55">
        <v>0</v>
      </c>
      <c r="L108" s="55">
        <v>0</v>
      </c>
      <c r="M108" s="55">
        <v>0</v>
      </c>
      <c r="N108" s="55">
        <v>0</v>
      </c>
      <c r="O108" s="55">
        <v>0</v>
      </c>
      <c r="P108" s="55">
        <v>0</v>
      </c>
      <c r="Q108" s="55">
        <v>0</v>
      </c>
      <c r="R108" s="55">
        <v>0</v>
      </c>
      <c r="S108" s="137">
        <f t="shared" si="31"/>
        <v>0</v>
      </c>
      <c r="T108" s="55">
        <v>0</v>
      </c>
      <c r="U108" s="340">
        <v>0</v>
      </c>
      <c r="V108" s="55">
        <v>0</v>
      </c>
      <c r="W108" s="55">
        <v>0</v>
      </c>
      <c r="X108" s="54" t="s">
        <v>408</v>
      </c>
    </row>
    <row r="109" spans="1:24" ht="36" x14ac:dyDescent="0.25">
      <c r="A109" s="100" t="s">
        <v>72</v>
      </c>
      <c r="B109" s="83" t="s">
        <v>332</v>
      </c>
      <c r="C109" s="88" t="s">
        <v>397</v>
      </c>
      <c r="D109" s="55">
        <v>0</v>
      </c>
      <c r="E109" s="137">
        <f t="shared" si="32"/>
        <v>0</v>
      </c>
      <c r="F109" s="137">
        <f t="shared" si="33"/>
        <v>0</v>
      </c>
      <c r="G109" s="55">
        <v>0</v>
      </c>
      <c r="H109" s="55">
        <v>0</v>
      </c>
      <c r="I109" s="55">
        <v>0</v>
      </c>
      <c r="J109" s="55">
        <v>0</v>
      </c>
      <c r="K109" s="55">
        <v>0</v>
      </c>
      <c r="L109" s="55">
        <v>0</v>
      </c>
      <c r="M109" s="55">
        <v>0</v>
      </c>
      <c r="N109" s="55">
        <v>0</v>
      </c>
      <c r="O109" s="55">
        <v>0</v>
      </c>
      <c r="P109" s="55">
        <v>0</v>
      </c>
      <c r="Q109" s="55">
        <v>0</v>
      </c>
      <c r="R109" s="55">
        <v>0</v>
      </c>
      <c r="S109" s="137">
        <f t="shared" si="31"/>
        <v>0</v>
      </c>
      <c r="T109" s="55">
        <v>0</v>
      </c>
      <c r="U109" s="340">
        <v>0</v>
      </c>
      <c r="V109" s="55">
        <v>0</v>
      </c>
      <c r="W109" s="55">
        <v>0</v>
      </c>
      <c r="X109" s="54" t="s">
        <v>408</v>
      </c>
    </row>
    <row r="110" spans="1:24" ht="36" x14ac:dyDescent="0.25">
      <c r="A110" s="65" t="s">
        <v>72</v>
      </c>
      <c r="B110" s="83" t="s">
        <v>333</v>
      </c>
      <c r="C110" s="88" t="s">
        <v>398</v>
      </c>
      <c r="D110" s="317">
        <v>2.7845112959999998</v>
      </c>
      <c r="E110" s="137">
        <f t="shared" si="32"/>
        <v>2.7845112959999998</v>
      </c>
      <c r="F110" s="137">
        <f t="shared" si="33"/>
        <v>0</v>
      </c>
      <c r="G110" s="55">
        <v>0</v>
      </c>
      <c r="H110" s="55">
        <v>0</v>
      </c>
      <c r="I110" s="55">
        <v>0</v>
      </c>
      <c r="J110" s="55">
        <v>0</v>
      </c>
      <c r="K110" s="55">
        <f>D110</f>
        <v>2.7845112959999998</v>
      </c>
      <c r="L110" s="55">
        <v>0</v>
      </c>
      <c r="M110" s="55">
        <v>0</v>
      </c>
      <c r="N110" s="55">
        <v>0</v>
      </c>
      <c r="O110" s="55">
        <v>0</v>
      </c>
      <c r="P110" s="55">
        <v>0</v>
      </c>
      <c r="Q110" s="55">
        <v>0</v>
      </c>
      <c r="R110" s="55">
        <v>0</v>
      </c>
      <c r="S110" s="137">
        <f t="shared" si="31"/>
        <v>2.7845112959999998</v>
      </c>
      <c r="T110" s="55">
        <v>0</v>
      </c>
      <c r="U110" s="340">
        <v>0</v>
      </c>
      <c r="V110" s="55">
        <v>0</v>
      </c>
      <c r="W110" s="55">
        <v>0</v>
      </c>
      <c r="X110" s="52" t="s">
        <v>408</v>
      </c>
    </row>
    <row r="111" spans="1:24" s="60" customFormat="1" ht="36" x14ac:dyDescent="0.25">
      <c r="A111" s="100" t="s">
        <v>72</v>
      </c>
      <c r="B111" s="83" t="s">
        <v>334</v>
      </c>
      <c r="C111" s="88" t="s">
        <v>399</v>
      </c>
      <c r="D111" s="55">
        <v>0</v>
      </c>
      <c r="E111" s="137">
        <f t="shared" si="32"/>
        <v>0</v>
      </c>
      <c r="F111" s="137">
        <f t="shared" si="33"/>
        <v>0</v>
      </c>
      <c r="G111" s="55">
        <v>0</v>
      </c>
      <c r="H111" s="55">
        <v>0</v>
      </c>
      <c r="I111" s="55">
        <v>0</v>
      </c>
      <c r="J111" s="55">
        <v>0</v>
      </c>
      <c r="K111" s="55">
        <v>0</v>
      </c>
      <c r="L111" s="55">
        <v>0</v>
      </c>
      <c r="M111" s="55">
        <v>0</v>
      </c>
      <c r="N111" s="55">
        <v>0</v>
      </c>
      <c r="O111" s="55">
        <v>0</v>
      </c>
      <c r="P111" s="55">
        <v>0</v>
      </c>
      <c r="Q111" s="55">
        <v>0</v>
      </c>
      <c r="R111" s="55">
        <v>0</v>
      </c>
      <c r="S111" s="137">
        <f t="shared" si="31"/>
        <v>0</v>
      </c>
      <c r="T111" s="55">
        <v>0</v>
      </c>
      <c r="U111" s="340">
        <v>0</v>
      </c>
      <c r="V111" s="55">
        <v>0</v>
      </c>
      <c r="W111" s="55">
        <v>0</v>
      </c>
      <c r="X111" s="52" t="s">
        <v>408</v>
      </c>
    </row>
    <row r="112" spans="1:24" ht="38.25" customHeight="1" x14ac:dyDescent="0.25">
      <c r="A112" s="100" t="s">
        <v>72</v>
      </c>
      <c r="B112" s="83" t="s">
        <v>335</v>
      </c>
      <c r="C112" s="88" t="s">
        <v>400</v>
      </c>
      <c r="D112" s="317">
        <v>12.110382864</v>
      </c>
      <c r="E112" s="137">
        <f t="shared" si="32"/>
        <v>12.110382864</v>
      </c>
      <c r="F112" s="137">
        <f t="shared" si="33"/>
        <v>0</v>
      </c>
      <c r="G112" s="55">
        <v>0</v>
      </c>
      <c r="H112" s="55">
        <v>0</v>
      </c>
      <c r="I112" s="55">
        <v>0</v>
      </c>
      <c r="J112" s="55">
        <v>0</v>
      </c>
      <c r="K112" s="55">
        <f>D112</f>
        <v>12.110382864</v>
      </c>
      <c r="L112" s="55">
        <v>0</v>
      </c>
      <c r="M112" s="55">
        <v>0</v>
      </c>
      <c r="N112" s="55">
        <v>0</v>
      </c>
      <c r="O112" s="55">
        <v>0</v>
      </c>
      <c r="P112" s="55">
        <v>0</v>
      </c>
      <c r="Q112" s="55">
        <v>0</v>
      </c>
      <c r="R112" s="55">
        <v>0</v>
      </c>
      <c r="S112" s="137">
        <f t="shared" si="31"/>
        <v>12.110382864</v>
      </c>
      <c r="T112" s="55">
        <v>0</v>
      </c>
      <c r="U112" s="340">
        <v>0</v>
      </c>
      <c r="V112" s="55">
        <v>0</v>
      </c>
      <c r="W112" s="55">
        <v>0</v>
      </c>
      <c r="X112" s="52" t="s">
        <v>408</v>
      </c>
    </row>
    <row r="113" spans="1:24" ht="34.5" customHeight="1" x14ac:dyDescent="0.25">
      <c r="A113" s="65" t="s">
        <v>72</v>
      </c>
      <c r="B113" s="83" t="s">
        <v>336</v>
      </c>
      <c r="C113" s="88" t="s">
        <v>401</v>
      </c>
      <c r="D113" s="55">
        <v>0</v>
      </c>
      <c r="E113" s="137">
        <f t="shared" si="32"/>
        <v>0</v>
      </c>
      <c r="F113" s="137">
        <f t="shared" si="33"/>
        <v>0</v>
      </c>
      <c r="G113" s="55">
        <v>0</v>
      </c>
      <c r="H113" s="55">
        <v>0</v>
      </c>
      <c r="I113" s="55">
        <v>0</v>
      </c>
      <c r="J113" s="55">
        <v>0</v>
      </c>
      <c r="K113" s="55">
        <v>0</v>
      </c>
      <c r="L113" s="55">
        <v>0</v>
      </c>
      <c r="M113" s="55">
        <v>0</v>
      </c>
      <c r="N113" s="55">
        <v>0</v>
      </c>
      <c r="O113" s="55">
        <v>0</v>
      </c>
      <c r="P113" s="55">
        <v>0</v>
      </c>
      <c r="Q113" s="55">
        <v>0</v>
      </c>
      <c r="R113" s="55">
        <v>0</v>
      </c>
      <c r="S113" s="137">
        <f t="shared" si="31"/>
        <v>0</v>
      </c>
      <c r="T113" s="55">
        <v>0</v>
      </c>
      <c r="U113" s="340">
        <v>0</v>
      </c>
      <c r="V113" s="55">
        <v>0</v>
      </c>
      <c r="W113" s="55">
        <v>0</v>
      </c>
      <c r="X113" s="52" t="s">
        <v>408</v>
      </c>
    </row>
    <row r="114" spans="1:24" ht="36" x14ac:dyDescent="0.25">
      <c r="A114" s="100" t="s">
        <v>72</v>
      </c>
      <c r="B114" s="83" t="s">
        <v>337</v>
      </c>
      <c r="C114" s="88" t="s">
        <v>402</v>
      </c>
      <c r="D114" s="55">
        <v>0</v>
      </c>
      <c r="E114" s="137">
        <f t="shared" si="32"/>
        <v>0</v>
      </c>
      <c r="F114" s="137">
        <f t="shared" si="33"/>
        <v>0</v>
      </c>
      <c r="G114" s="55">
        <v>0</v>
      </c>
      <c r="H114" s="55">
        <v>0</v>
      </c>
      <c r="I114" s="55">
        <v>0</v>
      </c>
      <c r="J114" s="55">
        <v>0</v>
      </c>
      <c r="K114" s="55">
        <v>0</v>
      </c>
      <c r="L114" s="55">
        <v>0</v>
      </c>
      <c r="M114" s="55">
        <v>0</v>
      </c>
      <c r="N114" s="55">
        <v>0</v>
      </c>
      <c r="O114" s="55">
        <v>0</v>
      </c>
      <c r="P114" s="55">
        <v>0</v>
      </c>
      <c r="Q114" s="55">
        <v>0</v>
      </c>
      <c r="R114" s="55">
        <v>0</v>
      </c>
      <c r="S114" s="137">
        <f t="shared" si="31"/>
        <v>0</v>
      </c>
      <c r="T114" s="55">
        <v>0</v>
      </c>
      <c r="U114" s="340">
        <v>0</v>
      </c>
      <c r="V114" s="55">
        <v>0</v>
      </c>
      <c r="W114" s="55">
        <v>0</v>
      </c>
      <c r="X114" s="52" t="s">
        <v>408</v>
      </c>
    </row>
    <row r="115" spans="1:24" ht="36" x14ac:dyDescent="0.25">
      <c r="A115" s="100" t="s">
        <v>72</v>
      </c>
      <c r="B115" s="83" t="s">
        <v>338</v>
      </c>
      <c r="C115" s="88" t="s">
        <v>403</v>
      </c>
      <c r="D115" s="55">
        <v>0</v>
      </c>
      <c r="E115" s="137">
        <f t="shared" ref="E115" si="34">G115+I115+K115+M115</f>
        <v>0</v>
      </c>
      <c r="F115" s="137">
        <f t="shared" ref="F115" si="35">H115+J115+L115+N115</f>
        <v>0</v>
      </c>
      <c r="G115" s="55">
        <v>0</v>
      </c>
      <c r="H115" s="55">
        <v>0</v>
      </c>
      <c r="I115" s="55">
        <v>0</v>
      </c>
      <c r="J115" s="55">
        <v>0</v>
      </c>
      <c r="K115" s="55">
        <v>0</v>
      </c>
      <c r="L115" s="55">
        <v>0</v>
      </c>
      <c r="M115" s="55">
        <v>0</v>
      </c>
      <c r="N115" s="55">
        <v>0</v>
      </c>
      <c r="O115" s="55">
        <v>0</v>
      </c>
      <c r="P115" s="55">
        <v>0</v>
      </c>
      <c r="Q115" s="55">
        <v>0</v>
      </c>
      <c r="R115" s="55">
        <v>0</v>
      </c>
      <c r="S115" s="137">
        <f t="shared" ref="S115:S117" si="36">D115-F115</f>
        <v>0</v>
      </c>
      <c r="T115" s="55">
        <v>0</v>
      </c>
      <c r="U115" s="340">
        <v>0</v>
      </c>
      <c r="V115" s="55">
        <v>0</v>
      </c>
      <c r="W115" s="55">
        <v>0</v>
      </c>
      <c r="X115" s="52" t="s">
        <v>408</v>
      </c>
    </row>
    <row r="116" spans="1:24" ht="48" x14ac:dyDescent="0.25">
      <c r="A116" s="100" t="s">
        <v>72</v>
      </c>
      <c r="B116" s="217" t="s">
        <v>409</v>
      </c>
      <c r="C116" s="218" t="s">
        <v>410</v>
      </c>
      <c r="D116" s="55">
        <v>0</v>
      </c>
      <c r="E116" s="137">
        <f t="shared" ref="E116:E117" si="37">G116+I116+K116+M116</f>
        <v>0</v>
      </c>
      <c r="F116" s="137">
        <f t="shared" ref="F116:F117" si="38">H116+J116+L116+N116</f>
        <v>0</v>
      </c>
      <c r="G116" s="55">
        <v>0</v>
      </c>
      <c r="H116" s="55">
        <v>0</v>
      </c>
      <c r="I116" s="55">
        <v>0</v>
      </c>
      <c r="J116" s="55">
        <v>0</v>
      </c>
      <c r="K116" s="55">
        <v>0</v>
      </c>
      <c r="L116" s="55">
        <v>0</v>
      </c>
      <c r="M116" s="55">
        <v>0</v>
      </c>
      <c r="N116" s="55">
        <v>0</v>
      </c>
      <c r="O116" s="55">
        <v>0</v>
      </c>
      <c r="P116" s="55">
        <v>0</v>
      </c>
      <c r="Q116" s="55">
        <v>0</v>
      </c>
      <c r="R116" s="55">
        <v>0</v>
      </c>
      <c r="S116" s="137">
        <f t="shared" si="36"/>
        <v>0</v>
      </c>
      <c r="T116" s="55">
        <v>0</v>
      </c>
      <c r="U116" s="340">
        <v>0</v>
      </c>
      <c r="V116" s="55">
        <v>0</v>
      </c>
      <c r="W116" s="55">
        <v>0</v>
      </c>
      <c r="X116" s="52" t="s">
        <v>408</v>
      </c>
    </row>
    <row r="117" spans="1:24" ht="48" x14ac:dyDescent="0.25">
      <c r="A117" s="100" t="s">
        <v>72</v>
      </c>
      <c r="B117" s="217" t="s">
        <v>411</v>
      </c>
      <c r="C117" s="218" t="s">
        <v>412</v>
      </c>
      <c r="D117" s="55">
        <v>0</v>
      </c>
      <c r="E117" s="137">
        <f t="shared" si="37"/>
        <v>0</v>
      </c>
      <c r="F117" s="137">
        <f t="shared" si="38"/>
        <v>0</v>
      </c>
      <c r="G117" s="55">
        <v>0</v>
      </c>
      <c r="H117" s="55">
        <v>0</v>
      </c>
      <c r="I117" s="55">
        <v>0</v>
      </c>
      <c r="J117" s="55">
        <v>0</v>
      </c>
      <c r="K117" s="55">
        <v>0</v>
      </c>
      <c r="L117" s="55">
        <v>0</v>
      </c>
      <c r="M117" s="55">
        <v>0</v>
      </c>
      <c r="N117" s="55">
        <v>0</v>
      </c>
      <c r="O117" s="55">
        <v>0</v>
      </c>
      <c r="P117" s="55">
        <v>0</v>
      </c>
      <c r="Q117" s="55">
        <v>0</v>
      </c>
      <c r="R117" s="55">
        <v>0</v>
      </c>
      <c r="S117" s="137">
        <f t="shared" si="36"/>
        <v>0</v>
      </c>
      <c r="T117" s="55">
        <v>0</v>
      </c>
      <c r="U117" s="340">
        <v>0</v>
      </c>
      <c r="V117" s="55">
        <v>0</v>
      </c>
      <c r="W117" s="55">
        <v>0</v>
      </c>
      <c r="X117" s="52" t="s">
        <v>408</v>
      </c>
    </row>
    <row r="118" spans="1:24" ht="25.5" x14ac:dyDescent="0.25">
      <c r="A118" s="101" t="s">
        <v>74</v>
      </c>
      <c r="B118" s="99" t="s">
        <v>75</v>
      </c>
      <c r="C118" s="108"/>
      <c r="D118" s="225">
        <v>0</v>
      </c>
      <c r="E118" s="225">
        <v>0</v>
      </c>
      <c r="F118" s="225">
        <v>0</v>
      </c>
      <c r="G118" s="225">
        <v>0</v>
      </c>
      <c r="H118" s="225">
        <v>0</v>
      </c>
      <c r="I118" s="225">
        <v>0</v>
      </c>
      <c r="J118" s="225">
        <v>0</v>
      </c>
      <c r="K118" s="225">
        <v>0</v>
      </c>
      <c r="L118" s="225">
        <v>0</v>
      </c>
      <c r="M118" s="225">
        <v>0</v>
      </c>
      <c r="N118" s="225">
        <v>0</v>
      </c>
      <c r="O118" s="225">
        <v>0</v>
      </c>
      <c r="P118" s="225">
        <v>0</v>
      </c>
      <c r="Q118" s="225">
        <v>0</v>
      </c>
      <c r="R118" s="225">
        <v>0</v>
      </c>
      <c r="S118" s="225">
        <v>0</v>
      </c>
      <c r="T118" s="225">
        <v>0</v>
      </c>
      <c r="U118" s="341">
        <v>0</v>
      </c>
      <c r="V118" s="225">
        <v>0</v>
      </c>
      <c r="W118" s="225">
        <v>0</v>
      </c>
      <c r="X118" s="52" t="s">
        <v>408</v>
      </c>
    </row>
    <row r="119" spans="1:24" s="37" customFormat="1" ht="25.5" x14ac:dyDescent="0.25">
      <c r="A119" s="103" t="s">
        <v>76</v>
      </c>
      <c r="B119" s="99" t="s">
        <v>77</v>
      </c>
      <c r="C119" s="108"/>
      <c r="D119" s="225">
        <v>0</v>
      </c>
      <c r="E119" s="225">
        <v>0</v>
      </c>
      <c r="F119" s="225">
        <v>0</v>
      </c>
      <c r="G119" s="225">
        <v>0</v>
      </c>
      <c r="H119" s="225">
        <v>0</v>
      </c>
      <c r="I119" s="225">
        <v>0</v>
      </c>
      <c r="J119" s="225">
        <v>0</v>
      </c>
      <c r="K119" s="225">
        <v>0</v>
      </c>
      <c r="L119" s="225">
        <v>0</v>
      </c>
      <c r="M119" s="225">
        <v>0</v>
      </c>
      <c r="N119" s="225">
        <v>0</v>
      </c>
      <c r="O119" s="225">
        <v>0</v>
      </c>
      <c r="P119" s="225">
        <v>0</v>
      </c>
      <c r="Q119" s="225">
        <v>0</v>
      </c>
      <c r="R119" s="225">
        <v>0</v>
      </c>
      <c r="S119" s="225">
        <v>0</v>
      </c>
      <c r="T119" s="225">
        <v>0</v>
      </c>
      <c r="U119" s="341">
        <v>0</v>
      </c>
      <c r="V119" s="225">
        <v>0</v>
      </c>
      <c r="W119" s="225">
        <v>0</v>
      </c>
      <c r="X119" s="52" t="s">
        <v>408</v>
      </c>
    </row>
    <row r="120" spans="1:24" ht="25.5" x14ac:dyDescent="0.25">
      <c r="A120" s="101" t="s">
        <v>78</v>
      </c>
      <c r="B120" s="99" t="s">
        <v>79</v>
      </c>
      <c r="C120" s="108"/>
      <c r="D120" s="225">
        <v>0</v>
      </c>
      <c r="E120" s="225">
        <v>0</v>
      </c>
      <c r="F120" s="225">
        <v>0</v>
      </c>
      <c r="G120" s="225">
        <v>0</v>
      </c>
      <c r="H120" s="225">
        <v>0</v>
      </c>
      <c r="I120" s="225">
        <v>0</v>
      </c>
      <c r="J120" s="225">
        <v>0</v>
      </c>
      <c r="K120" s="225">
        <v>0</v>
      </c>
      <c r="L120" s="225">
        <v>0</v>
      </c>
      <c r="M120" s="225">
        <v>0</v>
      </c>
      <c r="N120" s="225">
        <v>0</v>
      </c>
      <c r="O120" s="225">
        <v>0</v>
      </c>
      <c r="P120" s="225">
        <v>0</v>
      </c>
      <c r="Q120" s="225">
        <v>0</v>
      </c>
      <c r="R120" s="225">
        <v>0</v>
      </c>
      <c r="S120" s="225">
        <v>0</v>
      </c>
      <c r="T120" s="225">
        <v>0</v>
      </c>
      <c r="U120" s="341">
        <v>0</v>
      </c>
      <c r="V120" s="225">
        <v>0</v>
      </c>
      <c r="W120" s="225">
        <v>0</v>
      </c>
      <c r="X120" s="52" t="s">
        <v>408</v>
      </c>
    </row>
    <row r="121" spans="1:24" x14ac:dyDescent="0.25">
      <c r="A121" s="101" t="s">
        <v>80</v>
      </c>
      <c r="B121" s="99" t="s">
        <v>81</v>
      </c>
      <c r="C121" s="108"/>
      <c r="D121" s="225">
        <v>0</v>
      </c>
      <c r="E121" s="225">
        <v>0</v>
      </c>
      <c r="F121" s="225">
        <v>0</v>
      </c>
      <c r="G121" s="225">
        <v>0</v>
      </c>
      <c r="H121" s="225">
        <v>0</v>
      </c>
      <c r="I121" s="225">
        <v>0</v>
      </c>
      <c r="J121" s="225">
        <v>0</v>
      </c>
      <c r="K121" s="225">
        <v>0</v>
      </c>
      <c r="L121" s="225">
        <v>0</v>
      </c>
      <c r="M121" s="225">
        <v>0</v>
      </c>
      <c r="N121" s="225">
        <v>0</v>
      </c>
      <c r="O121" s="225">
        <v>0</v>
      </c>
      <c r="P121" s="225">
        <v>0</v>
      </c>
      <c r="Q121" s="225">
        <v>0</v>
      </c>
      <c r="R121" s="225">
        <v>0</v>
      </c>
      <c r="S121" s="225">
        <v>0</v>
      </c>
      <c r="T121" s="225">
        <v>0</v>
      </c>
      <c r="U121" s="341">
        <v>0</v>
      </c>
      <c r="V121" s="225">
        <v>0</v>
      </c>
      <c r="W121" s="225">
        <v>0</v>
      </c>
      <c r="X121" s="52" t="s">
        <v>408</v>
      </c>
    </row>
    <row r="122" spans="1:24" x14ac:dyDescent="0.25">
      <c r="A122" s="101" t="s">
        <v>82</v>
      </c>
      <c r="B122" s="99" t="s">
        <v>83</v>
      </c>
      <c r="C122" s="108"/>
      <c r="D122" s="225">
        <v>0</v>
      </c>
      <c r="E122" s="225">
        <v>0</v>
      </c>
      <c r="F122" s="225">
        <v>0</v>
      </c>
      <c r="G122" s="225">
        <v>0</v>
      </c>
      <c r="H122" s="225">
        <v>0</v>
      </c>
      <c r="I122" s="225">
        <v>0</v>
      </c>
      <c r="J122" s="225">
        <v>0</v>
      </c>
      <c r="K122" s="225">
        <v>0</v>
      </c>
      <c r="L122" s="225">
        <v>0</v>
      </c>
      <c r="M122" s="225">
        <v>0</v>
      </c>
      <c r="N122" s="225">
        <v>0</v>
      </c>
      <c r="O122" s="225">
        <v>0</v>
      </c>
      <c r="P122" s="225">
        <v>0</v>
      </c>
      <c r="Q122" s="225">
        <v>0</v>
      </c>
      <c r="R122" s="225">
        <v>0</v>
      </c>
      <c r="S122" s="225">
        <v>0</v>
      </c>
      <c r="T122" s="225">
        <v>0</v>
      </c>
      <c r="U122" s="341">
        <v>0</v>
      </c>
      <c r="V122" s="225">
        <v>0</v>
      </c>
      <c r="W122" s="225">
        <v>0</v>
      </c>
      <c r="X122" s="52" t="s">
        <v>408</v>
      </c>
    </row>
    <row r="123" spans="1:24" ht="25.5" x14ac:dyDescent="0.25">
      <c r="A123" s="101" t="s">
        <v>84</v>
      </c>
      <c r="B123" s="99" t="s">
        <v>85</v>
      </c>
      <c r="C123" s="108"/>
      <c r="D123" s="225">
        <v>0</v>
      </c>
      <c r="E123" s="225">
        <v>0</v>
      </c>
      <c r="F123" s="225">
        <v>0</v>
      </c>
      <c r="G123" s="225">
        <v>0</v>
      </c>
      <c r="H123" s="225">
        <v>0</v>
      </c>
      <c r="I123" s="225">
        <v>0</v>
      </c>
      <c r="J123" s="225">
        <v>0</v>
      </c>
      <c r="K123" s="225">
        <v>0</v>
      </c>
      <c r="L123" s="225">
        <v>0</v>
      </c>
      <c r="M123" s="225">
        <v>0</v>
      </c>
      <c r="N123" s="225">
        <v>0</v>
      </c>
      <c r="O123" s="225">
        <v>0</v>
      </c>
      <c r="P123" s="225">
        <v>0</v>
      </c>
      <c r="Q123" s="225">
        <v>0</v>
      </c>
      <c r="R123" s="225">
        <v>0</v>
      </c>
      <c r="S123" s="225">
        <v>0</v>
      </c>
      <c r="T123" s="225">
        <v>0</v>
      </c>
      <c r="U123" s="341">
        <v>0</v>
      </c>
      <c r="V123" s="225">
        <v>0</v>
      </c>
      <c r="W123" s="225">
        <v>0</v>
      </c>
      <c r="X123" s="52" t="s">
        <v>408</v>
      </c>
    </row>
    <row r="124" spans="1:24" ht="25.5" x14ac:dyDescent="0.25">
      <c r="A124" s="101" t="s">
        <v>86</v>
      </c>
      <c r="B124" s="99" t="s">
        <v>87</v>
      </c>
      <c r="C124" s="108"/>
      <c r="D124" s="225">
        <v>0</v>
      </c>
      <c r="E124" s="225">
        <v>0</v>
      </c>
      <c r="F124" s="225">
        <v>0</v>
      </c>
      <c r="G124" s="225">
        <v>0</v>
      </c>
      <c r="H124" s="225">
        <v>0</v>
      </c>
      <c r="I124" s="225">
        <v>0</v>
      </c>
      <c r="J124" s="225">
        <v>0</v>
      </c>
      <c r="K124" s="225">
        <v>0</v>
      </c>
      <c r="L124" s="225">
        <v>0</v>
      </c>
      <c r="M124" s="225">
        <v>0</v>
      </c>
      <c r="N124" s="225">
        <v>0</v>
      </c>
      <c r="O124" s="225">
        <v>0</v>
      </c>
      <c r="P124" s="225">
        <v>0</v>
      </c>
      <c r="Q124" s="225">
        <v>0</v>
      </c>
      <c r="R124" s="225">
        <v>0</v>
      </c>
      <c r="S124" s="225">
        <v>0</v>
      </c>
      <c r="T124" s="225">
        <v>0</v>
      </c>
      <c r="U124" s="341">
        <v>0</v>
      </c>
      <c r="V124" s="225">
        <v>0</v>
      </c>
      <c r="W124" s="225">
        <v>0</v>
      </c>
      <c r="X124" s="52" t="s">
        <v>408</v>
      </c>
    </row>
    <row r="125" spans="1:24" ht="25.5" x14ac:dyDescent="0.25">
      <c r="A125" s="101" t="s">
        <v>88</v>
      </c>
      <c r="B125" s="99" t="s">
        <v>89</v>
      </c>
      <c r="C125" s="108"/>
      <c r="D125" s="225">
        <v>0</v>
      </c>
      <c r="E125" s="225">
        <v>0</v>
      </c>
      <c r="F125" s="225">
        <v>0</v>
      </c>
      <c r="G125" s="225">
        <v>0</v>
      </c>
      <c r="H125" s="225">
        <v>0</v>
      </c>
      <c r="I125" s="225">
        <v>0</v>
      </c>
      <c r="J125" s="225">
        <v>0</v>
      </c>
      <c r="K125" s="225">
        <v>0</v>
      </c>
      <c r="L125" s="225">
        <v>0</v>
      </c>
      <c r="M125" s="225">
        <v>0</v>
      </c>
      <c r="N125" s="225">
        <v>0</v>
      </c>
      <c r="O125" s="225">
        <v>0</v>
      </c>
      <c r="P125" s="225">
        <v>0</v>
      </c>
      <c r="Q125" s="225">
        <v>0</v>
      </c>
      <c r="R125" s="225">
        <v>0</v>
      </c>
      <c r="S125" s="225">
        <v>0</v>
      </c>
      <c r="T125" s="225">
        <v>0</v>
      </c>
      <c r="U125" s="341">
        <v>0</v>
      </c>
      <c r="V125" s="225">
        <v>0</v>
      </c>
      <c r="W125" s="225">
        <v>0</v>
      </c>
      <c r="X125" s="52" t="s">
        <v>408</v>
      </c>
    </row>
    <row r="126" spans="1:24" ht="25.5" x14ac:dyDescent="0.25">
      <c r="A126" s="101" t="s">
        <v>90</v>
      </c>
      <c r="B126" s="99" t="s">
        <v>91</v>
      </c>
      <c r="C126" s="108"/>
      <c r="D126" s="225">
        <v>0</v>
      </c>
      <c r="E126" s="225">
        <v>0</v>
      </c>
      <c r="F126" s="225">
        <v>0</v>
      </c>
      <c r="G126" s="225">
        <v>0</v>
      </c>
      <c r="H126" s="225">
        <v>0</v>
      </c>
      <c r="I126" s="225">
        <v>0</v>
      </c>
      <c r="J126" s="225">
        <v>0</v>
      </c>
      <c r="K126" s="225">
        <v>0</v>
      </c>
      <c r="L126" s="225">
        <v>0</v>
      </c>
      <c r="M126" s="225">
        <v>0</v>
      </c>
      <c r="N126" s="225">
        <v>0</v>
      </c>
      <c r="O126" s="225">
        <v>0</v>
      </c>
      <c r="P126" s="225">
        <v>0</v>
      </c>
      <c r="Q126" s="225">
        <v>0</v>
      </c>
      <c r="R126" s="225">
        <v>0</v>
      </c>
      <c r="S126" s="225">
        <v>0</v>
      </c>
      <c r="T126" s="225">
        <v>0</v>
      </c>
      <c r="U126" s="341">
        <v>0</v>
      </c>
      <c r="V126" s="225">
        <v>0</v>
      </c>
      <c r="W126" s="225">
        <v>0</v>
      </c>
      <c r="X126" s="52" t="s">
        <v>408</v>
      </c>
    </row>
    <row r="127" spans="1:24" ht="25.5" x14ac:dyDescent="0.25">
      <c r="A127" s="101" t="s">
        <v>92</v>
      </c>
      <c r="B127" s="99" t="s">
        <v>93</v>
      </c>
      <c r="C127" s="108"/>
      <c r="D127" s="225">
        <v>0</v>
      </c>
      <c r="E127" s="225">
        <v>0</v>
      </c>
      <c r="F127" s="225">
        <v>0</v>
      </c>
      <c r="G127" s="225">
        <v>0</v>
      </c>
      <c r="H127" s="225">
        <v>0</v>
      </c>
      <c r="I127" s="225">
        <v>0</v>
      </c>
      <c r="J127" s="225">
        <v>0</v>
      </c>
      <c r="K127" s="225">
        <v>0</v>
      </c>
      <c r="L127" s="225">
        <v>0</v>
      </c>
      <c r="M127" s="225">
        <v>0</v>
      </c>
      <c r="N127" s="225">
        <v>0</v>
      </c>
      <c r="O127" s="225">
        <v>0</v>
      </c>
      <c r="P127" s="225">
        <v>0</v>
      </c>
      <c r="Q127" s="225">
        <v>0</v>
      </c>
      <c r="R127" s="225">
        <v>0</v>
      </c>
      <c r="S127" s="225">
        <v>0</v>
      </c>
      <c r="T127" s="225">
        <v>0</v>
      </c>
      <c r="U127" s="341">
        <v>0</v>
      </c>
      <c r="V127" s="225">
        <v>0</v>
      </c>
      <c r="W127" s="225">
        <v>0</v>
      </c>
      <c r="X127" s="52" t="s">
        <v>408</v>
      </c>
    </row>
    <row r="128" spans="1:24" s="37" customFormat="1" ht="25.5" x14ac:dyDescent="0.25">
      <c r="A128" s="103" t="s">
        <v>94</v>
      </c>
      <c r="B128" s="99" t="s">
        <v>95</v>
      </c>
      <c r="C128" s="108"/>
      <c r="D128" s="225">
        <v>0</v>
      </c>
      <c r="E128" s="225">
        <v>0</v>
      </c>
      <c r="F128" s="225">
        <v>0</v>
      </c>
      <c r="G128" s="225">
        <v>0</v>
      </c>
      <c r="H128" s="225">
        <v>0</v>
      </c>
      <c r="I128" s="225">
        <v>0</v>
      </c>
      <c r="J128" s="225">
        <v>0</v>
      </c>
      <c r="K128" s="225">
        <v>0</v>
      </c>
      <c r="L128" s="225">
        <v>0</v>
      </c>
      <c r="M128" s="225">
        <v>0</v>
      </c>
      <c r="N128" s="225">
        <v>0</v>
      </c>
      <c r="O128" s="225">
        <v>0</v>
      </c>
      <c r="P128" s="225">
        <v>0</v>
      </c>
      <c r="Q128" s="225">
        <v>0</v>
      </c>
      <c r="R128" s="225">
        <v>0</v>
      </c>
      <c r="S128" s="225">
        <v>0</v>
      </c>
      <c r="T128" s="225">
        <v>0</v>
      </c>
      <c r="U128" s="341">
        <v>0</v>
      </c>
      <c r="V128" s="225">
        <v>0</v>
      </c>
      <c r="W128" s="225">
        <v>0</v>
      </c>
      <c r="X128" s="52" t="s">
        <v>408</v>
      </c>
    </row>
    <row r="129" spans="1:24" x14ac:dyDescent="0.25">
      <c r="A129" s="101" t="s">
        <v>96</v>
      </c>
      <c r="B129" s="99" t="s">
        <v>97</v>
      </c>
      <c r="C129" s="108"/>
      <c r="D129" s="225">
        <v>0</v>
      </c>
      <c r="E129" s="225">
        <v>0</v>
      </c>
      <c r="F129" s="225">
        <v>0</v>
      </c>
      <c r="G129" s="225">
        <v>0</v>
      </c>
      <c r="H129" s="225">
        <v>0</v>
      </c>
      <c r="I129" s="225">
        <v>0</v>
      </c>
      <c r="J129" s="225">
        <v>0</v>
      </c>
      <c r="K129" s="225">
        <v>0</v>
      </c>
      <c r="L129" s="225">
        <v>0</v>
      </c>
      <c r="M129" s="225">
        <v>0</v>
      </c>
      <c r="N129" s="225">
        <v>0</v>
      </c>
      <c r="O129" s="225">
        <v>0</v>
      </c>
      <c r="P129" s="225">
        <v>0</v>
      </c>
      <c r="Q129" s="225">
        <v>0</v>
      </c>
      <c r="R129" s="225">
        <v>0</v>
      </c>
      <c r="S129" s="225">
        <v>0</v>
      </c>
      <c r="T129" s="225">
        <v>0</v>
      </c>
      <c r="U129" s="341">
        <v>0</v>
      </c>
      <c r="V129" s="225">
        <v>0</v>
      </c>
      <c r="W129" s="225">
        <v>0</v>
      </c>
      <c r="X129" s="52" t="s">
        <v>408</v>
      </c>
    </row>
    <row r="130" spans="1:24" ht="25.5" x14ac:dyDescent="0.25">
      <c r="A130" s="101" t="s">
        <v>98</v>
      </c>
      <c r="B130" s="99" t="s">
        <v>99</v>
      </c>
      <c r="C130" s="108"/>
      <c r="D130" s="225">
        <v>0</v>
      </c>
      <c r="E130" s="225">
        <v>0</v>
      </c>
      <c r="F130" s="225">
        <v>0</v>
      </c>
      <c r="G130" s="225">
        <v>0</v>
      </c>
      <c r="H130" s="225">
        <v>0</v>
      </c>
      <c r="I130" s="225">
        <v>0</v>
      </c>
      <c r="J130" s="225">
        <v>0</v>
      </c>
      <c r="K130" s="225">
        <v>0</v>
      </c>
      <c r="L130" s="225">
        <v>0</v>
      </c>
      <c r="M130" s="225">
        <v>0</v>
      </c>
      <c r="N130" s="225">
        <v>0</v>
      </c>
      <c r="O130" s="225">
        <v>0</v>
      </c>
      <c r="P130" s="225">
        <v>0</v>
      </c>
      <c r="Q130" s="225">
        <v>0</v>
      </c>
      <c r="R130" s="225">
        <v>0</v>
      </c>
      <c r="S130" s="225">
        <v>0</v>
      </c>
      <c r="T130" s="225">
        <v>0</v>
      </c>
      <c r="U130" s="341">
        <v>0</v>
      </c>
      <c r="V130" s="225">
        <v>0</v>
      </c>
      <c r="W130" s="225">
        <v>0</v>
      </c>
      <c r="X130" s="52" t="s">
        <v>408</v>
      </c>
    </row>
    <row r="131" spans="1:24" s="35" customFormat="1" ht="25.5" x14ac:dyDescent="0.25">
      <c r="A131" s="56" t="s">
        <v>100</v>
      </c>
      <c r="B131" s="99" t="s">
        <v>101</v>
      </c>
      <c r="C131" s="108"/>
      <c r="D131" s="225">
        <v>0</v>
      </c>
      <c r="E131" s="225">
        <v>0</v>
      </c>
      <c r="F131" s="225">
        <v>0</v>
      </c>
      <c r="G131" s="225">
        <v>0</v>
      </c>
      <c r="H131" s="225">
        <v>0</v>
      </c>
      <c r="I131" s="225">
        <v>0</v>
      </c>
      <c r="J131" s="225">
        <v>0</v>
      </c>
      <c r="K131" s="225">
        <v>0</v>
      </c>
      <c r="L131" s="225">
        <v>0</v>
      </c>
      <c r="M131" s="225">
        <v>0</v>
      </c>
      <c r="N131" s="225">
        <v>0</v>
      </c>
      <c r="O131" s="225">
        <v>0</v>
      </c>
      <c r="P131" s="225">
        <v>0</v>
      </c>
      <c r="Q131" s="225">
        <v>0</v>
      </c>
      <c r="R131" s="225">
        <v>0</v>
      </c>
      <c r="S131" s="225">
        <v>0</v>
      </c>
      <c r="T131" s="225">
        <v>0</v>
      </c>
      <c r="U131" s="341">
        <v>0</v>
      </c>
      <c r="V131" s="225">
        <v>0</v>
      </c>
      <c r="W131" s="225">
        <v>0</v>
      </c>
      <c r="X131" s="52" t="s">
        <v>408</v>
      </c>
    </row>
    <row r="132" spans="1:24" ht="28.5" customHeight="1" x14ac:dyDescent="0.25">
      <c r="A132" s="103" t="s">
        <v>102</v>
      </c>
      <c r="B132" s="99" t="s">
        <v>103</v>
      </c>
      <c r="C132" s="108"/>
      <c r="D132" s="225">
        <v>0</v>
      </c>
      <c r="E132" s="225">
        <v>0</v>
      </c>
      <c r="F132" s="225">
        <v>0</v>
      </c>
      <c r="G132" s="225">
        <v>0</v>
      </c>
      <c r="H132" s="225">
        <v>0</v>
      </c>
      <c r="I132" s="225">
        <v>0</v>
      </c>
      <c r="J132" s="225">
        <v>0</v>
      </c>
      <c r="K132" s="225">
        <v>0</v>
      </c>
      <c r="L132" s="225">
        <v>0</v>
      </c>
      <c r="M132" s="225">
        <v>0</v>
      </c>
      <c r="N132" s="225">
        <v>0</v>
      </c>
      <c r="O132" s="225">
        <v>0</v>
      </c>
      <c r="P132" s="225">
        <v>0</v>
      </c>
      <c r="Q132" s="225">
        <v>0</v>
      </c>
      <c r="R132" s="225">
        <v>0</v>
      </c>
      <c r="S132" s="225">
        <v>0</v>
      </c>
      <c r="T132" s="225">
        <v>0</v>
      </c>
      <c r="U132" s="341">
        <v>0</v>
      </c>
      <c r="V132" s="225">
        <v>0</v>
      </c>
      <c r="W132" s="225">
        <v>0</v>
      </c>
      <c r="X132" s="52" t="s">
        <v>408</v>
      </c>
    </row>
    <row r="133" spans="1:24" ht="28.5" customHeight="1" x14ac:dyDescent="0.25">
      <c r="A133" s="103" t="s">
        <v>104</v>
      </c>
      <c r="B133" s="99" t="s">
        <v>105</v>
      </c>
      <c r="C133" s="108"/>
      <c r="D133" s="225">
        <v>0</v>
      </c>
      <c r="E133" s="225">
        <v>0</v>
      </c>
      <c r="F133" s="225">
        <v>0</v>
      </c>
      <c r="G133" s="225">
        <v>0</v>
      </c>
      <c r="H133" s="225">
        <v>0</v>
      </c>
      <c r="I133" s="225">
        <v>0</v>
      </c>
      <c r="J133" s="225">
        <v>0</v>
      </c>
      <c r="K133" s="225">
        <v>0</v>
      </c>
      <c r="L133" s="225">
        <v>0</v>
      </c>
      <c r="M133" s="225">
        <v>0</v>
      </c>
      <c r="N133" s="225">
        <v>0</v>
      </c>
      <c r="O133" s="225">
        <v>0</v>
      </c>
      <c r="P133" s="225">
        <v>0</v>
      </c>
      <c r="Q133" s="225">
        <v>0</v>
      </c>
      <c r="R133" s="225">
        <v>0</v>
      </c>
      <c r="S133" s="225">
        <v>0</v>
      </c>
      <c r="T133" s="225">
        <v>0</v>
      </c>
      <c r="U133" s="341">
        <v>0</v>
      </c>
      <c r="V133" s="225">
        <v>0</v>
      </c>
      <c r="W133" s="225">
        <v>0</v>
      </c>
      <c r="X133" s="52" t="s">
        <v>408</v>
      </c>
    </row>
    <row r="134" spans="1:24" s="35" customFormat="1" ht="25.5" x14ac:dyDescent="0.25">
      <c r="A134" s="56" t="s">
        <v>106</v>
      </c>
      <c r="B134" s="99" t="s">
        <v>107</v>
      </c>
      <c r="C134" s="108"/>
      <c r="D134" s="225">
        <v>0</v>
      </c>
      <c r="E134" s="225">
        <v>0</v>
      </c>
      <c r="F134" s="225">
        <v>0</v>
      </c>
      <c r="G134" s="225">
        <v>0</v>
      </c>
      <c r="H134" s="225">
        <v>0</v>
      </c>
      <c r="I134" s="225">
        <v>0</v>
      </c>
      <c r="J134" s="225">
        <v>0</v>
      </c>
      <c r="K134" s="225">
        <v>0</v>
      </c>
      <c r="L134" s="225">
        <v>0</v>
      </c>
      <c r="M134" s="225">
        <v>0</v>
      </c>
      <c r="N134" s="225">
        <v>0</v>
      </c>
      <c r="O134" s="225">
        <v>0</v>
      </c>
      <c r="P134" s="225">
        <v>0</v>
      </c>
      <c r="Q134" s="225">
        <v>0</v>
      </c>
      <c r="R134" s="225">
        <v>0</v>
      </c>
      <c r="S134" s="225">
        <v>0</v>
      </c>
      <c r="T134" s="225">
        <v>0</v>
      </c>
      <c r="U134" s="341">
        <v>0</v>
      </c>
      <c r="V134" s="225">
        <v>0</v>
      </c>
      <c r="W134" s="225">
        <v>0</v>
      </c>
      <c r="X134" s="52" t="s">
        <v>408</v>
      </c>
    </row>
    <row r="135" spans="1:24" s="35" customFormat="1" ht="25.5" x14ac:dyDescent="0.25">
      <c r="A135" s="56" t="s">
        <v>108</v>
      </c>
      <c r="B135" s="99" t="s">
        <v>109</v>
      </c>
      <c r="C135" s="108"/>
      <c r="D135" s="225">
        <v>0</v>
      </c>
      <c r="E135" s="225">
        <v>0</v>
      </c>
      <c r="F135" s="225">
        <v>0</v>
      </c>
      <c r="G135" s="225">
        <v>0</v>
      </c>
      <c r="H135" s="225">
        <v>0</v>
      </c>
      <c r="I135" s="225">
        <v>0</v>
      </c>
      <c r="J135" s="225">
        <v>0</v>
      </c>
      <c r="K135" s="225">
        <v>0</v>
      </c>
      <c r="L135" s="225">
        <v>0</v>
      </c>
      <c r="M135" s="225">
        <v>0</v>
      </c>
      <c r="N135" s="225">
        <v>0</v>
      </c>
      <c r="O135" s="225">
        <v>0</v>
      </c>
      <c r="P135" s="225">
        <v>0</v>
      </c>
      <c r="Q135" s="225">
        <v>0</v>
      </c>
      <c r="R135" s="225">
        <v>0</v>
      </c>
      <c r="S135" s="225">
        <v>0</v>
      </c>
      <c r="T135" s="225">
        <v>0</v>
      </c>
      <c r="U135" s="341">
        <v>0</v>
      </c>
      <c r="V135" s="225">
        <v>0</v>
      </c>
      <c r="W135" s="225">
        <v>0</v>
      </c>
      <c r="X135" s="52" t="s">
        <v>408</v>
      </c>
    </row>
    <row r="136" spans="1:24" s="35" customFormat="1" x14ac:dyDescent="0.25">
      <c r="A136" s="56" t="s">
        <v>110</v>
      </c>
      <c r="B136" s="99" t="s">
        <v>111</v>
      </c>
      <c r="C136" s="108"/>
      <c r="D136" s="225">
        <v>0</v>
      </c>
      <c r="E136" s="225">
        <v>0</v>
      </c>
      <c r="F136" s="225">
        <v>0</v>
      </c>
      <c r="G136" s="225">
        <v>0</v>
      </c>
      <c r="H136" s="225">
        <v>0</v>
      </c>
      <c r="I136" s="225">
        <v>0</v>
      </c>
      <c r="J136" s="225">
        <v>0</v>
      </c>
      <c r="K136" s="225">
        <v>0</v>
      </c>
      <c r="L136" s="225">
        <v>0</v>
      </c>
      <c r="M136" s="225">
        <v>0</v>
      </c>
      <c r="N136" s="225">
        <v>0</v>
      </c>
      <c r="O136" s="225">
        <v>0</v>
      </c>
      <c r="P136" s="225">
        <v>0</v>
      </c>
      <c r="Q136" s="225">
        <v>0</v>
      </c>
      <c r="R136" s="225">
        <v>0</v>
      </c>
      <c r="S136" s="225">
        <v>0</v>
      </c>
      <c r="T136" s="225">
        <v>0</v>
      </c>
      <c r="U136" s="341">
        <v>0</v>
      </c>
      <c r="V136" s="225">
        <v>0</v>
      </c>
      <c r="W136" s="225">
        <v>0</v>
      </c>
      <c r="X136" s="52" t="s">
        <v>408</v>
      </c>
    </row>
  </sheetData>
  <mergeCells count="21">
    <mergeCell ref="T2:X2"/>
    <mergeCell ref="A3:X3"/>
    <mergeCell ref="H4:I4"/>
    <mergeCell ref="S14:S16"/>
    <mergeCell ref="E14:N14"/>
    <mergeCell ref="E15:F15"/>
    <mergeCell ref="X14:X16"/>
    <mergeCell ref="E4:F4"/>
    <mergeCell ref="T15:T16"/>
    <mergeCell ref="U15:U16"/>
    <mergeCell ref="A14:A16"/>
    <mergeCell ref="G15:H15"/>
    <mergeCell ref="T14:W14"/>
    <mergeCell ref="V15:W15"/>
    <mergeCell ref="O14:P15"/>
    <mergeCell ref="Q14:R15"/>
    <mergeCell ref="M15:N15"/>
    <mergeCell ref="B14:B16"/>
    <mergeCell ref="K15:L15"/>
    <mergeCell ref="I15:J15"/>
    <mergeCell ref="D14:D16"/>
  </mergeCells>
  <phoneticPr fontId="0" type="noConversion"/>
  <pageMargins left="0.39370078740157483" right="0.39370078740157483" top="0.78740157480314965" bottom="0.39370078740157483" header="0.19685039370078741" footer="0.19685039370078741"/>
  <pageSetup paperSize="9" scale="36" fitToHeight="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EDBCC-AF65-418C-AA94-4670AE5DEA15}">
  <sheetPr>
    <tabColor rgb="FF00B0F0"/>
    <pageSetUpPr fitToPage="1"/>
  </sheetPr>
  <dimension ref="A1:BB134"/>
  <sheetViews>
    <sheetView topLeftCell="A13" zoomScale="70" zoomScaleNormal="70" workbookViewId="0">
      <selection activeCell="C13" sqref="C1:C1048576"/>
    </sheetView>
  </sheetViews>
  <sheetFormatPr defaultColWidth="9.140625" defaultRowHeight="15.75" x14ac:dyDescent="0.25"/>
  <cols>
    <col min="1" max="1" width="11.140625" style="6" customWidth="1"/>
    <col min="2" max="2" width="52.140625" style="6" customWidth="1"/>
    <col min="3" max="3" width="10.7109375" style="121" hidden="1" customWidth="1"/>
    <col min="4" max="4" width="12.85546875" style="39" customWidth="1"/>
    <col min="5" max="5" width="8.140625" style="2" customWidth="1"/>
    <col min="6" max="6" width="11.140625" style="2" customWidth="1"/>
    <col min="7" max="7" width="11.85546875" style="2" customWidth="1"/>
    <col min="8" max="8" width="11.42578125" style="2" customWidth="1"/>
    <col min="9" max="9" width="9.140625" style="39" customWidth="1"/>
    <col min="10" max="10" width="14.5703125" style="2" bestFit="1" customWidth="1"/>
    <col min="11" max="11" width="9.85546875" style="2" customWidth="1"/>
    <col min="12" max="12" width="9.5703125" style="2" customWidth="1"/>
    <col min="13" max="13" width="10.85546875" style="2" customWidth="1"/>
    <col min="14" max="14" width="9.85546875" style="39" customWidth="1"/>
    <col min="15" max="15" width="7.28515625" style="39" customWidth="1"/>
    <col min="16" max="16" width="9.7109375" style="39" customWidth="1"/>
    <col min="17" max="17" width="10.140625" style="39" customWidth="1"/>
    <col min="18" max="18" width="11.5703125" style="39" customWidth="1"/>
    <col min="19" max="19" width="11" style="39" customWidth="1"/>
    <col min="20" max="20" width="7.42578125" style="2" customWidth="1"/>
    <col min="21" max="21" width="8.28515625" style="2" customWidth="1"/>
    <col min="22" max="22" width="9.7109375" style="2" customWidth="1"/>
    <col min="23" max="23" width="8.28515625" style="2" customWidth="1"/>
    <col min="24" max="24" width="10.85546875" style="2" customWidth="1"/>
    <col min="25" max="25" width="9.140625" style="2"/>
    <col min="26" max="26" width="9.28515625" style="2" customWidth="1"/>
    <col min="27" max="27" width="8.42578125" style="2" customWidth="1"/>
    <col min="28" max="28" width="9.28515625" style="40" customWidth="1"/>
    <col min="29" max="29" width="9.7109375" style="40" customWidth="1"/>
    <col min="30" max="30" width="11.42578125" style="40" customWidth="1"/>
    <col min="31" max="31" width="11.140625" style="40" customWidth="1"/>
    <col min="32" max="32" width="8.85546875" style="2" customWidth="1"/>
    <col min="33" max="33" width="8.140625" style="2" customWidth="1"/>
    <col min="34" max="34" width="12.85546875" style="2" customWidth="1"/>
    <col min="35" max="35" width="14" style="2" customWidth="1"/>
    <col min="36" max="36" width="11.140625" style="2" customWidth="1"/>
    <col min="37" max="37" width="6.42578125" style="6" customWidth="1"/>
    <col min="38" max="105" width="9.140625" style="6"/>
    <col min="106" max="106" width="11" style="6" customWidth="1"/>
    <col min="107" max="107" width="44.42578125" style="6" customWidth="1"/>
    <col min="108" max="108" width="13.28515625" style="6" customWidth="1"/>
    <col min="109" max="109" width="7.140625" style="6" customWidth="1"/>
    <col min="110" max="110" width="8.85546875" style="6" customWidth="1"/>
    <col min="111" max="114" width="7.140625" style="6" customWidth="1"/>
    <col min="115" max="115" width="6.5703125" style="6" customWidth="1"/>
    <col min="116" max="116" width="6.42578125" style="6" customWidth="1"/>
    <col min="117" max="117" width="6.5703125" style="6" customWidth="1"/>
    <col min="118" max="118" width="6.140625" style="6" customWidth="1"/>
    <col min="119" max="119" width="6.42578125" style="6" customWidth="1"/>
    <col min="120" max="120" width="6.28515625" style="6" customWidth="1"/>
    <col min="121" max="121" width="7.28515625" style="6" customWidth="1"/>
    <col min="122" max="122" width="8.42578125" style="6" customWidth="1"/>
    <col min="123" max="123" width="5.5703125" style="6" customWidth="1"/>
    <col min="124" max="124" width="7.28515625" style="6" customWidth="1"/>
    <col min="125" max="125" width="6.140625" style="6" customWidth="1"/>
    <col min="126" max="126" width="5.42578125" style="6" customWidth="1"/>
    <col min="127" max="127" width="7" style="6" customWidth="1"/>
    <col min="128" max="128" width="6.5703125" style="6" customWidth="1"/>
    <col min="129" max="129" width="7.28515625" style="6" customWidth="1"/>
    <col min="130" max="130" width="4.85546875" style="6" customWidth="1"/>
    <col min="131" max="132" width="4.42578125" style="6" customWidth="1"/>
    <col min="133" max="133" width="4.140625" style="6" customWidth="1"/>
    <col min="134" max="134" width="4.7109375" style="6" customWidth="1"/>
    <col min="135" max="135" width="7.85546875" style="6" customWidth="1"/>
    <col min="136" max="136" width="7.5703125" style="6" customWidth="1"/>
    <col min="137" max="137" width="5.5703125" style="6" customWidth="1"/>
    <col min="138" max="138" width="7.140625" style="6" customWidth="1"/>
    <col min="139" max="139" width="8" style="6" customWidth="1"/>
    <col min="140" max="141" width="7.42578125" style="6" customWidth="1"/>
    <col min="142" max="142" width="5.5703125" style="6" customWidth="1"/>
    <col min="143" max="143" width="6.28515625" style="6" customWidth="1"/>
    <col min="144" max="144" width="6.7109375" style="6" customWidth="1"/>
    <col min="145" max="145" width="6.28515625" style="6" customWidth="1"/>
    <col min="146" max="146" width="8.5703125" style="6" customWidth="1"/>
    <col min="147" max="147" width="7.140625" style="6" customWidth="1"/>
    <col min="148" max="148" width="7.28515625" style="6" customWidth="1"/>
    <col min="149" max="149" width="6.42578125" style="6" customWidth="1"/>
    <col min="150" max="150" width="7.5703125" style="6" customWidth="1"/>
    <col min="151" max="151" width="7.140625" style="6" customWidth="1"/>
    <col min="152" max="152" width="5.5703125" style="6" customWidth="1"/>
    <col min="153" max="153" width="6.140625" style="6" customWidth="1"/>
    <col min="154" max="154" width="6.85546875" style="6" customWidth="1"/>
    <col min="155" max="155" width="5.5703125" style="6" customWidth="1"/>
    <col min="156" max="157" width="4.7109375" style="6" customWidth="1"/>
    <col min="158" max="159" width="4.85546875" style="6" customWidth="1"/>
    <col min="160" max="160" width="4.28515625" style="6" customWidth="1"/>
    <col min="161" max="361" width="9.140625" style="6"/>
    <col min="362" max="362" width="11" style="6" customWidth="1"/>
    <col min="363" max="363" width="44.42578125" style="6" customWidth="1"/>
    <col min="364" max="364" width="13.28515625" style="6" customWidth="1"/>
    <col min="365" max="365" width="7.140625" style="6" customWidth="1"/>
    <col min="366" max="366" width="8.85546875" style="6" customWidth="1"/>
    <col min="367" max="370" width="7.140625" style="6" customWidth="1"/>
    <col min="371" max="371" width="6.5703125" style="6" customWidth="1"/>
    <col min="372" max="372" width="6.42578125" style="6" customWidth="1"/>
    <col min="373" max="373" width="6.5703125" style="6" customWidth="1"/>
    <col min="374" max="374" width="6.140625" style="6" customWidth="1"/>
    <col min="375" max="375" width="6.42578125" style="6" customWidth="1"/>
    <col min="376" max="376" width="6.28515625" style="6" customWidth="1"/>
    <col min="377" max="377" width="7.28515625" style="6" customWidth="1"/>
    <col min="378" max="378" width="8.42578125" style="6" customWidth="1"/>
    <col min="379" max="379" width="5.5703125" style="6" customWidth="1"/>
    <col min="380" max="380" width="7.28515625" style="6" customWidth="1"/>
    <col min="381" max="381" width="6.140625" style="6" customWidth="1"/>
    <col min="382" max="382" width="5.42578125" style="6" customWidth="1"/>
    <col min="383" max="383" width="7" style="6" customWidth="1"/>
    <col min="384" max="384" width="6.5703125" style="6" customWidth="1"/>
    <col min="385" max="385" width="7.28515625" style="6" customWidth="1"/>
    <col min="386" max="386" width="4.85546875" style="6" customWidth="1"/>
    <col min="387" max="388" width="4.42578125" style="6" customWidth="1"/>
    <col min="389" max="389" width="4.140625" style="6" customWidth="1"/>
    <col min="390" max="390" width="4.7109375" style="6" customWidth="1"/>
    <col min="391" max="391" width="7.85546875" style="6" customWidth="1"/>
    <col min="392" max="392" width="7.5703125" style="6" customWidth="1"/>
    <col min="393" max="393" width="5.5703125" style="6" customWidth="1"/>
    <col min="394" max="394" width="7.140625" style="6" customWidth="1"/>
    <col min="395" max="395" width="8" style="6" customWidth="1"/>
    <col min="396" max="397" width="7.42578125" style="6" customWidth="1"/>
    <col min="398" max="398" width="5.5703125" style="6" customWidth="1"/>
    <col min="399" max="399" width="6.28515625" style="6" customWidth="1"/>
    <col min="400" max="400" width="6.7109375" style="6" customWidth="1"/>
    <col min="401" max="401" width="6.28515625" style="6" customWidth="1"/>
    <col min="402" max="402" width="8.5703125" style="6" customWidth="1"/>
    <col min="403" max="403" width="7.140625" style="6" customWidth="1"/>
    <col min="404" max="404" width="7.28515625" style="6" customWidth="1"/>
    <col min="405" max="405" width="6.42578125" style="6" customWidth="1"/>
    <col min="406" max="406" width="7.5703125" style="6" customWidth="1"/>
    <col min="407" max="407" width="7.140625" style="6" customWidth="1"/>
    <col min="408" max="408" width="5.5703125" style="6" customWidth="1"/>
    <col min="409" max="409" width="6.140625" style="6" customWidth="1"/>
    <col min="410" max="410" width="6.85546875" style="6" customWidth="1"/>
    <col min="411" max="411" width="5.5703125" style="6" customWidth="1"/>
    <col min="412" max="413" width="4.7109375" style="6" customWidth="1"/>
    <col min="414" max="415" width="4.85546875" style="6" customWidth="1"/>
    <col min="416" max="416" width="4.28515625" style="6" customWidth="1"/>
    <col min="417" max="617" width="9.140625" style="6"/>
    <col min="618" max="618" width="11" style="6" customWidth="1"/>
    <col min="619" max="619" width="44.42578125" style="6" customWidth="1"/>
    <col min="620" max="620" width="13.28515625" style="6" customWidth="1"/>
    <col min="621" max="621" width="7.140625" style="6" customWidth="1"/>
    <col min="622" max="622" width="8.85546875" style="6" customWidth="1"/>
    <col min="623" max="626" width="7.140625" style="6" customWidth="1"/>
    <col min="627" max="627" width="6.5703125" style="6" customWidth="1"/>
    <col min="628" max="628" width="6.42578125" style="6" customWidth="1"/>
    <col min="629" max="629" width="6.5703125" style="6" customWidth="1"/>
    <col min="630" max="630" width="6.140625" style="6" customWidth="1"/>
    <col min="631" max="631" width="6.42578125" style="6" customWidth="1"/>
    <col min="632" max="632" width="6.28515625" style="6" customWidth="1"/>
    <col min="633" max="633" width="7.28515625" style="6" customWidth="1"/>
    <col min="634" max="634" width="8.42578125" style="6" customWidth="1"/>
    <col min="635" max="635" width="5.5703125" style="6" customWidth="1"/>
    <col min="636" max="636" width="7.28515625" style="6" customWidth="1"/>
    <col min="637" max="637" width="6.140625" style="6" customWidth="1"/>
    <col min="638" max="638" width="5.42578125" style="6" customWidth="1"/>
    <col min="639" max="639" width="7" style="6" customWidth="1"/>
    <col min="640" max="640" width="6.5703125" style="6" customWidth="1"/>
    <col min="641" max="641" width="7.28515625" style="6" customWidth="1"/>
    <col min="642" max="642" width="4.85546875" style="6" customWidth="1"/>
    <col min="643" max="644" width="4.42578125" style="6" customWidth="1"/>
    <col min="645" max="645" width="4.140625" style="6" customWidth="1"/>
    <col min="646" max="646" width="4.7109375" style="6" customWidth="1"/>
    <col min="647" max="647" width="7.85546875" style="6" customWidth="1"/>
    <col min="648" max="648" width="7.5703125" style="6" customWidth="1"/>
    <col min="649" max="649" width="5.5703125" style="6" customWidth="1"/>
    <col min="650" max="650" width="7.140625" style="6" customWidth="1"/>
    <col min="651" max="651" width="8" style="6" customWidth="1"/>
    <col min="652" max="653" width="7.42578125" style="6" customWidth="1"/>
    <col min="654" max="654" width="5.5703125" style="6" customWidth="1"/>
    <col min="655" max="655" width="6.28515625" style="6" customWidth="1"/>
    <col min="656" max="656" width="6.7109375" style="6" customWidth="1"/>
    <col min="657" max="657" width="6.28515625" style="6" customWidth="1"/>
    <col min="658" max="658" width="8.5703125" style="6" customWidth="1"/>
    <col min="659" max="659" width="7.140625" style="6" customWidth="1"/>
    <col min="660" max="660" width="7.28515625" style="6" customWidth="1"/>
    <col min="661" max="661" width="6.42578125" style="6" customWidth="1"/>
    <col min="662" max="662" width="7.5703125" style="6" customWidth="1"/>
    <col min="663" max="663" width="7.140625" style="6" customWidth="1"/>
    <col min="664" max="664" width="5.5703125" style="6" customWidth="1"/>
    <col min="665" max="665" width="6.140625" style="6" customWidth="1"/>
    <col min="666" max="666" width="6.85546875" style="6" customWidth="1"/>
    <col min="667" max="667" width="5.5703125" style="6" customWidth="1"/>
    <col min="668" max="669" width="4.7109375" style="6" customWidth="1"/>
    <col min="670" max="671" width="4.85546875" style="6" customWidth="1"/>
    <col min="672" max="672" width="4.28515625" style="6" customWidth="1"/>
    <col min="673" max="873" width="9.140625" style="6"/>
    <col min="874" max="874" width="11" style="6" customWidth="1"/>
    <col min="875" max="875" width="44.42578125" style="6" customWidth="1"/>
    <col min="876" max="876" width="13.28515625" style="6" customWidth="1"/>
    <col min="877" max="877" width="7.140625" style="6" customWidth="1"/>
    <col min="878" max="878" width="8.85546875" style="6" customWidth="1"/>
    <col min="879" max="882" width="7.140625" style="6" customWidth="1"/>
    <col min="883" max="883" width="6.5703125" style="6" customWidth="1"/>
    <col min="884" max="884" width="6.42578125" style="6" customWidth="1"/>
    <col min="885" max="885" width="6.5703125" style="6" customWidth="1"/>
    <col min="886" max="886" width="6.140625" style="6" customWidth="1"/>
    <col min="887" max="887" width="6.42578125" style="6" customWidth="1"/>
    <col min="888" max="888" width="6.28515625" style="6" customWidth="1"/>
    <col min="889" max="889" width="7.28515625" style="6" customWidth="1"/>
    <col min="890" max="890" width="8.42578125" style="6" customWidth="1"/>
    <col min="891" max="891" width="5.5703125" style="6" customWidth="1"/>
    <col min="892" max="892" width="7.28515625" style="6" customWidth="1"/>
    <col min="893" max="893" width="6.140625" style="6" customWidth="1"/>
    <col min="894" max="894" width="5.42578125" style="6" customWidth="1"/>
    <col min="895" max="895" width="7" style="6" customWidth="1"/>
    <col min="896" max="896" width="6.5703125" style="6" customWidth="1"/>
    <col min="897" max="897" width="7.28515625" style="6" customWidth="1"/>
    <col min="898" max="898" width="4.85546875" style="6" customWidth="1"/>
    <col min="899" max="900" width="4.42578125" style="6" customWidth="1"/>
    <col min="901" max="901" width="4.140625" style="6" customWidth="1"/>
    <col min="902" max="902" width="4.7109375" style="6" customWidth="1"/>
    <col min="903" max="903" width="7.85546875" style="6" customWidth="1"/>
    <col min="904" max="904" width="7.5703125" style="6" customWidth="1"/>
    <col min="905" max="905" width="5.5703125" style="6" customWidth="1"/>
    <col min="906" max="906" width="7.140625" style="6" customWidth="1"/>
    <col min="907" max="907" width="8" style="6" customWidth="1"/>
    <col min="908" max="909" width="7.42578125" style="6" customWidth="1"/>
    <col min="910" max="910" width="5.5703125" style="6" customWidth="1"/>
    <col min="911" max="911" width="6.28515625" style="6" customWidth="1"/>
    <col min="912" max="912" width="6.7109375" style="6" customWidth="1"/>
    <col min="913" max="913" width="6.28515625" style="6" customWidth="1"/>
    <col min="914" max="914" width="8.5703125" style="6" customWidth="1"/>
    <col min="915" max="915" width="7.140625" style="6" customWidth="1"/>
    <col min="916" max="916" width="7.28515625" style="6" customWidth="1"/>
    <col min="917" max="917" width="6.42578125" style="6" customWidth="1"/>
    <col min="918" max="918" width="7.5703125" style="6" customWidth="1"/>
    <col min="919" max="919" width="7.140625" style="6" customWidth="1"/>
    <col min="920" max="920" width="5.5703125" style="6" customWidth="1"/>
    <col min="921" max="921" width="6.140625" style="6" customWidth="1"/>
    <col min="922" max="922" width="6.85546875" style="6" customWidth="1"/>
    <col min="923" max="923" width="5.5703125" style="6" customWidth="1"/>
    <col min="924" max="925" width="4.7109375" style="6" customWidth="1"/>
    <col min="926" max="927" width="4.85546875" style="6" customWidth="1"/>
    <col min="928" max="928" width="4.28515625" style="6" customWidth="1"/>
    <col min="929" max="1129" width="9.140625" style="6"/>
    <col min="1130" max="1130" width="11" style="6" customWidth="1"/>
    <col min="1131" max="1131" width="44.42578125" style="6" customWidth="1"/>
    <col min="1132" max="1132" width="13.28515625" style="6" customWidth="1"/>
    <col min="1133" max="1133" width="7.140625" style="6" customWidth="1"/>
    <col min="1134" max="1134" width="8.85546875" style="6" customWidth="1"/>
    <col min="1135" max="1138" width="7.140625" style="6" customWidth="1"/>
    <col min="1139" max="1139" width="6.5703125" style="6" customWidth="1"/>
    <col min="1140" max="1140" width="6.42578125" style="6" customWidth="1"/>
    <col min="1141" max="1141" width="6.5703125" style="6" customWidth="1"/>
    <col min="1142" max="1142" width="6.140625" style="6" customWidth="1"/>
    <col min="1143" max="1143" width="6.42578125" style="6" customWidth="1"/>
    <col min="1144" max="1144" width="6.28515625" style="6" customWidth="1"/>
    <col min="1145" max="1145" width="7.28515625" style="6" customWidth="1"/>
    <col min="1146" max="1146" width="8.42578125" style="6" customWidth="1"/>
    <col min="1147" max="1147" width="5.5703125" style="6" customWidth="1"/>
    <col min="1148" max="1148" width="7.28515625" style="6" customWidth="1"/>
    <col min="1149" max="1149" width="6.140625" style="6" customWidth="1"/>
    <col min="1150" max="1150" width="5.42578125" style="6" customWidth="1"/>
    <col min="1151" max="1151" width="7" style="6" customWidth="1"/>
    <col min="1152" max="1152" width="6.5703125" style="6" customWidth="1"/>
    <col min="1153" max="1153" width="7.28515625" style="6" customWidth="1"/>
    <col min="1154" max="1154" width="4.85546875" style="6" customWidth="1"/>
    <col min="1155" max="1156" width="4.42578125" style="6" customWidth="1"/>
    <col min="1157" max="1157" width="4.140625" style="6" customWidth="1"/>
    <col min="1158" max="1158" width="4.7109375" style="6" customWidth="1"/>
    <col min="1159" max="1159" width="7.85546875" style="6" customWidth="1"/>
    <col min="1160" max="1160" width="7.5703125" style="6" customWidth="1"/>
    <col min="1161" max="1161" width="5.5703125" style="6" customWidth="1"/>
    <col min="1162" max="1162" width="7.140625" style="6" customWidth="1"/>
    <col min="1163" max="1163" width="8" style="6" customWidth="1"/>
    <col min="1164" max="1165" width="7.42578125" style="6" customWidth="1"/>
    <col min="1166" max="1166" width="5.5703125" style="6" customWidth="1"/>
    <col min="1167" max="1167" width="6.28515625" style="6" customWidth="1"/>
    <col min="1168" max="1168" width="6.7109375" style="6" customWidth="1"/>
    <col min="1169" max="1169" width="6.28515625" style="6" customWidth="1"/>
    <col min="1170" max="1170" width="8.5703125" style="6" customWidth="1"/>
    <col min="1171" max="1171" width="7.140625" style="6" customWidth="1"/>
    <col min="1172" max="1172" width="7.28515625" style="6" customWidth="1"/>
    <col min="1173" max="1173" width="6.42578125" style="6" customWidth="1"/>
    <col min="1174" max="1174" width="7.5703125" style="6" customWidth="1"/>
    <col min="1175" max="1175" width="7.140625" style="6" customWidth="1"/>
    <col min="1176" max="1176" width="5.5703125" style="6" customWidth="1"/>
    <col min="1177" max="1177" width="6.140625" style="6" customWidth="1"/>
    <col min="1178" max="1178" width="6.85546875" style="6" customWidth="1"/>
    <col min="1179" max="1179" width="5.5703125" style="6" customWidth="1"/>
    <col min="1180" max="1181" width="4.7109375" style="6" customWidth="1"/>
    <col min="1182" max="1183" width="4.85546875" style="6" customWidth="1"/>
    <col min="1184" max="1184" width="4.28515625" style="6" customWidth="1"/>
    <col min="1185" max="1385" width="9.140625" style="6"/>
    <col min="1386" max="1386" width="11" style="6" customWidth="1"/>
    <col min="1387" max="1387" width="44.42578125" style="6" customWidth="1"/>
    <col min="1388" max="1388" width="13.28515625" style="6" customWidth="1"/>
    <col min="1389" max="1389" width="7.140625" style="6" customWidth="1"/>
    <col min="1390" max="1390" width="8.85546875" style="6" customWidth="1"/>
    <col min="1391" max="1394" width="7.140625" style="6" customWidth="1"/>
    <col min="1395" max="1395" width="6.5703125" style="6" customWidth="1"/>
    <col min="1396" max="1396" width="6.42578125" style="6" customWidth="1"/>
    <col min="1397" max="1397" width="6.5703125" style="6" customWidth="1"/>
    <col min="1398" max="1398" width="6.140625" style="6" customWidth="1"/>
    <col min="1399" max="1399" width="6.42578125" style="6" customWidth="1"/>
    <col min="1400" max="1400" width="6.28515625" style="6" customWidth="1"/>
    <col min="1401" max="1401" width="7.28515625" style="6" customWidth="1"/>
    <col min="1402" max="1402" width="8.42578125" style="6" customWidth="1"/>
    <col min="1403" max="1403" width="5.5703125" style="6" customWidth="1"/>
    <col min="1404" max="1404" width="7.28515625" style="6" customWidth="1"/>
    <col min="1405" max="1405" width="6.140625" style="6" customWidth="1"/>
    <col min="1406" max="1406" width="5.42578125" style="6" customWidth="1"/>
    <col min="1407" max="1407" width="7" style="6" customWidth="1"/>
    <col min="1408" max="1408" width="6.5703125" style="6" customWidth="1"/>
    <col min="1409" max="1409" width="7.28515625" style="6" customWidth="1"/>
    <col min="1410" max="1410" width="4.85546875" style="6" customWidth="1"/>
    <col min="1411" max="1412" width="4.42578125" style="6" customWidth="1"/>
    <col min="1413" max="1413" width="4.140625" style="6" customWidth="1"/>
    <col min="1414" max="1414" width="4.7109375" style="6" customWidth="1"/>
    <col min="1415" max="1415" width="7.85546875" style="6" customWidth="1"/>
    <col min="1416" max="1416" width="7.5703125" style="6" customWidth="1"/>
    <col min="1417" max="1417" width="5.5703125" style="6" customWidth="1"/>
    <col min="1418" max="1418" width="7.140625" style="6" customWidth="1"/>
    <col min="1419" max="1419" width="8" style="6" customWidth="1"/>
    <col min="1420" max="1421" width="7.42578125" style="6" customWidth="1"/>
    <col min="1422" max="1422" width="5.5703125" style="6" customWidth="1"/>
    <col min="1423" max="1423" width="6.28515625" style="6" customWidth="1"/>
    <col min="1424" max="1424" width="6.7109375" style="6" customWidth="1"/>
    <col min="1425" max="1425" width="6.28515625" style="6" customWidth="1"/>
    <col min="1426" max="1426" width="8.5703125" style="6" customWidth="1"/>
    <col min="1427" max="1427" width="7.140625" style="6" customWidth="1"/>
    <col min="1428" max="1428" width="7.28515625" style="6" customWidth="1"/>
    <col min="1429" max="1429" width="6.42578125" style="6" customWidth="1"/>
    <col min="1430" max="1430" width="7.5703125" style="6" customWidth="1"/>
    <col min="1431" max="1431" width="7.140625" style="6" customWidth="1"/>
    <col min="1432" max="1432" width="5.5703125" style="6" customWidth="1"/>
    <col min="1433" max="1433" width="6.140625" style="6" customWidth="1"/>
    <col min="1434" max="1434" width="6.85546875" style="6" customWidth="1"/>
    <col min="1435" max="1435" width="5.5703125" style="6" customWidth="1"/>
    <col min="1436" max="1437" width="4.7109375" style="6" customWidth="1"/>
    <col min="1438" max="1439" width="4.85546875" style="6" customWidth="1"/>
    <col min="1440" max="1440" width="4.28515625" style="6" customWidth="1"/>
    <col min="1441" max="1641" width="9.140625" style="6"/>
    <col min="1642" max="1642" width="11" style="6" customWidth="1"/>
    <col min="1643" max="1643" width="44.42578125" style="6" customWidth="1"/>
    <col min="1644" max="1644" width="13.28515625" style="6" customWidth="1"/>
    <col min="1645" max="1645" width="7.140625" style="6" customWidth="1"/>
    <col min="1646" max="1646" width="8.85546875" style="6" customWidth="1"/>
    <col min="1647" max="1650" width="7.140625" style="6" customWidth="1"/>
    <col min="1651" max="1651" width="6.5703125" style="6" customWidth="1"/>
    <col min="1652" max="1652" width="6.42578125" style="6" customWidth="1"/>
    <col min="1653" max="1653" width="6.5703125" style="6" customWidth="1"/>
    <col min="1654" max="1654" width="6.140625" style="6" customWidth="1"/>
    <col min="1655" max="1655" width="6.42578125" style="6" customWidth="1"/>
    <col min="1656" max="1656" width="6.28515625" style="6" customWidth="1"/>
    <col min="1657" max="1657" width="7.28515625" style="6" customWidth="1"/>
    <col min="1658" max="1658" width="8.42578125" style="6" customWidth="1"/>
    <col min="1659" max="1659" width="5.5703125" style="6" customWidth="1"/>
    <col min="1660" max="1660" width="7.28515625" style="6" customWidth="1"/>
    <col min="1661" max="1661" width="6.140625" style="6" customWidth="1"/>
    <col min="1662" max="1662" width="5.42578125" style="6" customWidth="1"/>
    <col min="1663" max="1663" width="7" style="6" customWidth="1"/>
    <col min="1664" max="1664" width="6.5703125" style="6" customWidth="1"/>
    <col min="1665" max="1665" width="7.28515625" style="6" customWidth="1"/>
    <col min="1666" max="1666" width="4.85546875" style="6" customWidth="1"/>
    <col min="1667" max="1668" width="4.42578125" style="6" customWidth="1"/>
    <col min="1669" max="1669" width="4.140625" style="6" customWidth="1"/>
    <col min="1670" max="1670" width="4.7109375" style="6" customWidth="1"/>
    <col min="1671" max="1671" width="7.85546875" style="6" customWidth="1"/>
    <col min="1672" max="1672" width="7.5703125" style="6" customWidth="1"/>
    <col min="1673" max="1673" width="5.5703125" style="6" customWidth="1"/>
    <col min="1674" max="1674" width="7.140625" style="6" customWidth="1"/>
    <col min="1675" max="1675" width="8" style="6" customWidth="1"/>
    <col min="1676" max="1677" width="7.42578125" style="6" customWidth="1"/>
    <col min="1678" max="1678" width="5.5703125" style="6" customWidth="1"/>
    <col min="1679" max="1679" width="6.28515625" style="6" customWidth="1"/>
    <col min="1680" max="1680" width="6.7109375" style="6" customWidth="1"/>
    <col min="1681" max="1681" width="6.28515625" style="6" customWidth="1"/>
    <col min="1682" max="1682" width="8.5703125" style="6" customWidth="1"/>
    <col min="1683" max="1683" width="7.140625" style="6" customWidth="1"/>
    <col min="1684" max="1684" width="7.28515625" style="6" customWidth="1"/>
    <col min="1685" max="1685" width="6.42578125" style="6" customWidth="1"/>
    <col min="1686" max="1686" width="7.5703125" style="6" customWidth="1"/>
    <col min="1687" max="1687" width="7.140625" style="6" customWidth="1"/>
    <col min="1688" max="1688" width="5.5703125" style="6" customWidth="1"/>
    <col min="1689" max="1689" width="6.140625" style="6" customWidth="1"/>
    <col min="1690" max="1690" width="6.85546875" style="6" customWidth="1"/>
    <col min="1691" max="1691" width="5.5703125" style="6" customWidth="1"/>
    <col min="1692" max="1693" width="4.7109375" style="6" customWidth="1"/>
    <col min="1694" max="1695" width="4.85546875" style="6" customWidth="1"/>
    <col min="1696" max="1696" width="4.28515625" style="6" customWidth="1"/>
    <col min="1697" max="1897" width="9.140625" style="6"/>
    <col min="1898" max="1898" width="11" style="6" customWidth="1"/>
    <col min="1899" max="1899" width="44.42578125" style="6" customWidth="1"/>
    <col min="1900" max="1900" width="13.28515625" style="6" customWidth="1"/>
    <col min="1901" max="1901" width="7.140625" style="6" customWidth="1"/>
    <col min="1902" max="1902" width="8.85546875" style="6" customWidth="1"/>
    <col min="1903" max="1906" width="7.140625" style="6" customWidth="1"/>
    <col min="1907" max="1907" width="6.5703125" style="6" customWidth="1"/>
    <col min="1908" max="1908" width="6.42578125" style="6" customWidth="1"/>
    <col min="1909" max="1909" width="6.5703125" style="6" customWidth="1"/>
    <col min="1910" max="1910" width="6.140625" style="6" customWidth="1"/>
    <col min="1911" max="1911" width="6.42578125" style="6" customWidth="1"/>
    <col min="1912" max="1912" width="6.28515625" style="6" customWidth="1"/>
    <col min="1913" max="1913" width="7.28515625" style="6" customWidth="1"/>
    <col min="1914" max="1914" width="8.42578125" style="6" customWidth="1"/>
    <col min="1915" max="1915" width="5.5703125" style="6" customWidth="1"/>
    <col min="1916" max="1916" width="7.28515625" style="6" customWidth="1"/>
    <col min="1917" max="1917" width="6.140625" style="6" customWidth="1"/>
    <col min="1918" max="1918" width="5.42578125" style="6" customWidth="1"/>
    <col min="1919" max="1919" width="7" style="6" customWidth="1"/>
    <col min="1920" max="1920" width="6.5703125" style="6" customWidth="1"/>
    <col min="1921" max="1921" width="7.28515625" style="6" customWidth="1"/>
    <col min="1922" max="1922" width="4.85546875" style="6" customWidth="1"/>
    <col min="1923" max="1924" width="4.42578125" style="6" customWidth="1"/>
    <col min="1925" max="1925" width="4.140625" style="6" customWidth="1"/>
    <col min="1926" max="1926" width="4.7109375" style="6" customWidth="1"/>
    <col min="1927" max="1927" width="7.85546875" style="6" customWidth="1"/>
    <col min="1928" max="1928" width="7.5703125" style="6" customWidth="1"/>
    <col min="1929" max="1929" width="5.5703125" style="6" customWidth="1"/>
    <col min="1930" max="1930" width="7.140625" style="6" customWidth="1"/>
    <col min="1931" max="1931" width="8" style="6" customWidth="1"/>
    <col min="1932" max="1933" width="7.42578125" style="6" customWidth="1"/>
    <col min="1934" max="1934" width="5.5703125" style="6" customWidth="1"/>
    <col min="1935" max="1935" width="6.28515625" style="6" customWidth="1"/>
    <col min="1936" max="1936" width="6.7109375" style="6" customWidth="1"/>
    <col min="1937" max="1937" width="6.28515625" style="6" customWidth="1"/>
    <col min="1938" max="1938" width="8.5703125" style="6" customWidth="1"/>
    <col min="1939" max="1939" width="7.140625" style="6" customWidth="1"/>
    <col min="1940" max="1940" width="7.28515625" style="6" customWidth="1"/>
    <col min="1941" max="1941" width="6.42578125" style="6" customWidth="1"/>
    <col min="1942" max="1942" width="7.5703125" style="6" customWidth="1"/>
    <col min="1943" max="1943" width="7.140625" style="6" customWidth="1"/>
    <col min="1944" max="1944" width="5.5703125" style="6" customWidth="1"/>
    <col min="1945" max="1945" width="6.140625" style="6" customWidth="1"/>
    <col min="1946" max="1946" width="6.85546875" style="6" customWidth="1"/>
    <col min="1947" max="1947" width="5.5703125" style="6" customWidth="1"/>
    <col min="1948" max="1949" width="4.7109375" style="6" customWidth="1"/>
    <col min="1950" max="1951" width="4.85546875" style="6" customWidth="1"/>
    <col min="1952" max="1952" width="4.28515625" style="6" customWidth="1"/>
    <col min="1953" max="2153" width="9.140625" style="6"/>
    <col min="2154" max="2154" width="11" style="6" customWidth="1"/>
    <col min="2155" max="2155" width="44.42578125" style="6" customWidth="1"/>
    <col min="2156" max="2156" width="13.28515625" style="6" customWidth="1"/>
    <col min="2157" max="2157" width="7.140625" style="6" customWidth="1"/>
    <col min="2158" max="2158" width="8.85546875" style="6" customWidth="1"/>
    <col min="2159" max="2162" width="7.140625" style="6" customWidth="1"/>
    <col min="2163" max="2163" width="6.5703125" style="6" customWidth="1"/>
    <col min="2164" max="2164" width="6.42578125" style="6" customWidth="1"/>
    <col min="2165" max="2165" width="6.5703125" style="6" customWidth="1"/>
    <col min="2166" max="2166" width="6.140625" style="6" customWidth="1"/>
    <col min="2167" max="2167" width="6.42578125" style="6" customWidth="1"/>
    <col min="2168" max="2168" width="6.28515625" style="6" customWidth="1"/>
    <col min="2169" max="2169" width="7.28515625" style="6" customWidth="1"/>
    <col min="2170" max="2170" width="8.42578125" style="6" customWidth="1"/>
    <col min="2171" max="2171" width="5.5703125" style="6" customWidth="1"/>
    <col min="2172" max="2172" width="7.28515625" style="6" customWidth="1"/>
    <col min="2173" max="2173" width="6.140625" style="6" customWidth="1"/>
    <col min="2174" max="2174" width="5.42578125" style="6" customWidth="1"/>
    <col min="2175" max="2175" width="7" style="6" customWidth="1"/>
    <col min="2176" max="2176" width="6.5703125" style="6" customWidth="1"/>
    <col min="2177" max="2177" width="7.28515625" style="6" customWidth="1"/>
    <col min="2178" max="2178" width="4.85546875" style="6" customWidth="1"/>
    <col min="2179" max="2180" width="4.42578125" style="6" customWidth="1"/>
    <col min="2181" max="2181" width="4.140625" style="6" customWidth="1"/>
    <col min="2182" max="2182" width="4.7109375" style="6" customWidth="1"/>
    <col min="2183" max="2183" width="7.85546875" style="6" customWidth="1"/>
    <col min="2184" max="2184" width="7.5703125" style="6" customWidth="1"/>
    <col min="2185" max="2185" width="5.5703125" style="6" customWidth="1"/>
    <col min="2186" max="2186" width="7.140625" style="6" customWidth="1"/>
    <col min="2187" max="2187" width="8" style="6" customWidth="1"/>
    <col min="2188" max="2189" width="7.42578125" style="6" customWidth="1"/>
    <col min="2190" max="2190" width="5.5703125" style="6" customWidth="1"/>
    <col min="2191" max="2191" width="6.28515625" style="6" customWidth="1"/>
    <col min="2192" max="2192" width="6.7109375" style="6" customWidth="1"/>
    <col min="2193" max="2193" width="6.28515625" style="6" customWidth="1"/>
    <col min="2194" max="2194" width="8.5703125" style="6" customWidth="1"/>
    <col min="2195" max="2195" width="7.140625" style="6" customWidth="1"/>
    <col min="2196" max="2196" width="7.28515625" style="6" customWidth="1"/>
    <col min="2197" max="2197" width="6.42578125" style="6" customWidth="1"/>
    <col min="2198" max="2198" width="7.5703125" style="6" customWidth="1"/>
    <col min="2199" max="2199" width="7.140625" style="6" customWidth="1"/>
    <col min="2200" max="2200" width="5.5703125" style="6" customWidth="1"/>
    <col min="2201" max="2201" width="6.140625" style="6" customWidth="1"/>
    <col min="2202" max="2202" width="6.85546875" style="6" customWidth="1"/>
    <col min="2203" max="2203" width="5.5703125" style="6" customWidth="1"/>
    <col min="2204" max="2205" width="4.7109375" style="6" customWidth="1"/>
    <col min="2206" max="2207" width="4.85546875" style="6" customWidth="1"/>
    <col min="2208" max="2208" width="4.28515625" style="6" customWidth="1"/>
    <col min="2209" max="2409" width="9.140625" style="6"/>
    <col min="2410" max="2410" width="11" style="6" customWidth="1"/>
    <col min="2411" max="2411" width="44.42578125" style="6" customWidth="1"/>
    <col min="2412" max="2412" width="13.28515625" style="6" customWidth="1"/>
    <col min="2413" max="2413" width="7.140625" style="6" customWidth="1"/>
    <col min="2414" max="2414" width="8.85546875" style="6" customWidth="1"/>
    <col min="2415" max="2418" width="7.140625" style="6" customWidth="1"/>
    <col min="2419" max="2419" width="6.5703125" style="6" customWidth="1"/>
    <col min="2420" max="2420" width="6.42578125" style="6" customWidth="1"/>
    <col min="2421" max="2421" width="6.5703125" style="6" customWidth="1"/>
    <col min="2422" max="2422" width="6.140625" style="6" customWidth="1"/>
    <col min="2423" max="2423" width="6.42578125" style="6" customWidth="1"/>
    <col min="2424" max="2424" width="6.28515625" style="6" customWidth="1"/>
    <col min="2425" max="2425" width="7.28515625" style="6" customWidth="1"/>
    <col min="2426" max="2426" width="8.42578125" style="6" customWidth="1"/>
    <col min="2427" max="2427" width="5.5703125" style="6" customWidth="1"/>
    <col min="2428" max="2428" width="7.28515625" style="6" customWidth="1"/>
    <col min="2429" max="2429" width="6.140625" style="6" customWidth="1"/>
    <col min="2430" max="2430" width="5.42578125" style="6" customWidth="1"/>
    <col min="2431" max="2431" width="7" style="6" customWidth="1"/>
    <col min="2432" max="2432" width="6.5703125" style="6" customWidth="1"/>
    <col min="2433" max="2433" width="7.28515625" style="6" customWidth="1"/>
    <col min="2434" max="2434" width="4.85546875" style="6" customWidth="1"/>
    <col min="2435" max="2436" width="4.42578125" style="6" customWidth="1"/>
    <col min="2437" max="2437" width="4.140625" style="6" customWidth="1"/>
    <col min="2438" max="2438" width="4.7109375" style="6" customWidth="1"/>
    <col min="2439" max="2439" width="7.85546875" style="6" customWidth="1"/>
    <col min="2440" max="2440" width="7.5703125" style="6" customWidth="1"/>
    <col min="2441" max="2441" width="5.5703125" style="6" customWidth="1"/>
    <col min="2442" max="2442" width="7.140625" style="6" customWidth="1"/>
    <col min="2443" max="2443" width="8" style="6" customWidth="1"/>
    <col min="2444" max="2445" width="7.42578125" style="6" customWidth="1"/>
    <col min="2446" max="2446" width="5.5703125" style="6" customWidth="1"/>
    <col min="2447" max="2447" width="6.28515625" style="6" customWidth="1"/>
    <col min="2448" max="2448" width="6.7109375" style="6" customWidth="1"/>
    <col min="2449" max="2449" width="6.28515625" style="6" customWidth="1"/>
    <col min="2450" max="2450" width="8.5703125" style="6" customWidth="1"/>
    <col min="2451" max="2451" width="7.140625" style="6" customWidth="1"/>
    <col min="2452" max="2452" width="7.28515625" style="6" customWidth="1"/>
    <col min="2453" max="2453" width="6.42578125" style="6" customWidth="1"/>
    <col min="2454" max="2454" width="7.5703125" style="6" customWidth="1"/>
    <col min="2455" max="2455" width="7.140625" style="6" customWidth="1"/>
    <col min="2456" max="2456" width="5.5703125" style="6" customWidth="1"/>
    <col min="2457" max="2457" width="6.140625" style="6" customWidth="1"/>
    <col min="2458" max="2458" width="6.85546875" style="6" customWidth="1"/>
    <col min="2459" max="2459" width="5.5703125" style="6" customWidth="1"/>
    <col min="2460" max="2461" width="4.7109375" style="6" customWidth="1"/>
    <col min="2462" max="2463" width="4.85546875" style="6" customWidth="1"/>
    <col min="2464" max="2464" width="4.28515625" style="6" customWidth="1"/>
    <col min="2465" max="2665" width="9.140625" style="6"/>
    <col min="2666" max="2666" width="11" style="6" customWidth="1"/>
    <col min="2667" max="2667" width="44.42578125" style="6" customWidth="1"/>
    <col min="2668" max="2668" width="13.28515625" style="6" customWidth="1"/>
    <col min="2669" max="2669" width="7.140625" style="6" customWidth="1"/>
    <col min="2670" max="2670" width="8.85546875" style="6" customWidth="1"/>
    <col min="2671" max="2674" width="7.140625" style="6" customWidth="1"/>
    <col min="2675" max="2675" width="6.5703125" style="6" customWidth="1"/>
    <col min="2676" max="2676" width="6.42578125" style="6" customWidth="1"/>
    <col min="2677" max="2677" width="6.5703125" style="6" customWidth="1"/>
    <col min="2678" max="2678" width="6.140625" style="6" customWidth="1"/>
    <col min="2679" max="2679" width="6.42578125" style="6" customWidth="1"/>
    <col min="2680" max="2680" width="6.28515625" style="6" customWidth="1"/>
    <col min="2681" max="2681" width="7.28515625" style="6" customWidth="1"/>
    <col min="2682" max="2682" width="8.42578125" style="6" customWidth="1"/>
    <col min="2683" max="2683" width="5.5703125" style="6" customWidth="1"/>
    <col min="2684" max="2684" width="7.28515625" style="6" customWidth="1"/>
    <col min="2685" max="2685" width="6.140625" style="6" customWidth="1"/>
    <col min="2686" max="2686" width="5.42578125" style="6" customWidth="1"/>
    <col min="2687" max="2687" width="7" style="6" customWidth="1"/>
    <col min="2688" max="2688" width="6.5703125" style="6" customWidth="1"/>
    <col min="2689" max="2689" width="7.28515625" style="6" customWidth="1"/>
    <col min="2690" max="2690" width="4.85546875" style="6" customWidth="1"/>
    <col min="2691" max="2692" width="4.42578125" style="6" customWidth="1"/>
    <col min="2693" max="2693" width="4.140625" style="6" customWidth="1"/>
    <col min="2694" max="2694" width="4.7109375" style="6" customWidth="1"/>
    <col min="2695" max="2695" width="7.85546875" style="6" customWidth="1"/>
    <col min="2696" max="2696" width="7.5703125" style="6" customWidth="1"/>
    <col min="2697" max="2697" width="5.5703125" style="6" customWidth="1"/>
    <col min="2698" max="2698" width="7.140625" style="6" customWidth="1"/>
    <col min="2699" max="2699" width="8" style="6" customWidth="1"/>
    <col min="2700" max="2701" width="7.42578125" style="6" customWidth="1"/>
    <col min="2702" max="2702" width="5.5703125" style="6" customWidth="1"/>
    <col min="2703" max="2703" width="6.28515625" style="6" customWidth="1"/>
    <col min="2704" max="2704" width="6.7109375" style="6" customWidth="1"/>
    <col min="2705" max="2705" width="6.28515625" style="6" customWidth="1"/>
    <col min="2706" max="2706" width="8.5703125" style="6" customWidth="1"/>
    <col min="2707" max="2707" width="7.140625" style="6" customWidth="1"/>
    <col min="2708" max="2708" width="7.28515625" style="6" customWidth="1"/>
    <col min="2709" max="2709" width="6.42578125" style="6" customWidth="1"/>
    <col min="2710" max="2710" width="7.5703125" style="6" customWidth="1"/>
    <col min="2711" max="2711" width="7.140625" style="6" customWidth="1"/>
    <col min="2712" max="2712" width="5.5703125" style="6" customWidth="1"/>
    <col min="2713" max="2713" width="6.140625" style="6" customWidth="1"/>
    <col min="2714" max="2714" width="6.85546875" style="6" customWidth="1"/>
    <col min="2715" max="2715" width="5.5703125" style="6" customWidth="1"/>
    <col min="2716" max="2717" width="4.7109375" style="6" customWidth="1"/>
    <col min="2718" max="2719" width="4.85546875" style="6" customWidth="1"/>
    <col min="2720" max="2720" width="4.28515625" style="6" customWidth="1"/>
    <col min="2721" max="2921" width="9.140625" style="6"/>
    <col min="2922" max="2922" width="11" style="6" customWidth="1"/>
    <col min="2923" max="2923" width="44.42578125" style="6" customWidth="1"/>
    <col min="2924" max="2924" width="13.28515625" style="6" customWidth="1"/>
    <col min="2925" max="2925" width="7.140625" style="6" customWidth="1"/>
    <col min="2926" max="2926" width="8.85546875" style="6" customWidth="1"/>
    <col min="2927" max="2930" width="7.140625" style="6" customWidth="1"/>
    <col min="2931" max="2931" width="6.5703125" style="6" customWidth="1"/>
    <col min="2932" max="2932" width="6.42578125" style="6" customWidth="1"/>
    <col min="2933" max="2933" width="6.5703125" style="6" customWidth="1"/>
    <col min="2934" max="2934" width="6.140625" style="6" customWidth="1"/>
    <col min="2935" max="2935" width="6.42578125" style="6" customWidth="1"/>
    <col min="2936" max="2936" width="6.28515625" style="6" customWidth="1"/>
    <col min="2937" max="2937" width="7.28515625" style="6" customWidth="1"/>
    <col min="2938" max="2938" width="8.42578125" style="6" customWidth="1"/>
    <col min="2939" max="2939" width="5.5703125" style="6" customWidth="1"/>
    <col min="2940" max="2940" width="7.28515625" style="6" customWidth="1"/>
    <col min="2941" max="2941" width="6.140625" style="6" customWidth="1"/>
    <col min="2942" max="2942" width="5.42578125" style="6" customWidth="1"/>
    <col min="2943" max="2943" width="7" style="6" customWidth="1"/>
    <col min="2944" max="2944" width="6.5703125" style="6" customWidth="1"/>
    <col min="2945" max="2945" width="7.28515625" style="6" customWidth="1"/>
    <col min="2946" max="2946" width="4.85546875" style="6" customWidth="1"/>
    <col min="2947" max="2948" width="4.42578125" style="6" customWidth="1"/>
    <col min="2949" max="2949" width="4.140625" style="6" customWidth="1"/>
    <col min="2950" max="2950" width="4.7109375" style="6" customWidth="1"/>
    <col min="2951" max="2951" width="7.85546875" style="6" customWidth="1"/>
    <col min="2952" max="2952" width="7.5703125" style="6" customWidth="1"/>
    <col min="2953" max="2953" width="5.5703125" style="6" customWidth="1"/>
    <col min="2954" max="2954" width="7.140625" style="6" customWidth="1"/>
    <col min="2955" max="2955" width="8" style="6" customWidth="1"/>
    <col min="2956" max="2957" width="7.42578125" style="6" customWidth="1"/>
    <col min="2958" max="2958" width="5.5703125" style="6" customWidth="1"/>
    <col min="2959" max="2959" width="6.28515625" style="6" customWidth="1"/>
    <col min="2960" max="2960" width="6.7109375" style="6" customWidth="1"/>
    <col min="2961" max="2961" width="6.28515625" style="6" customWidth="1"/>
    <col min="2962" max="2962" width="8.5703125" style="6" customWidth="1"/>
    <col min="2963" max="2963" width="7.140625" style="6" customWidth="1"/>
    <col min="2964" max="2964" width="7.28515625" style="6" customWidth="1"/>
    <col min="2965" max="2965" width="6.42578125" style="6" customWidth="1"/>
    <col min="2966" max="2966" width="7.5703125" style="6" customWidth="1"/>
    <col min="2967" max="2967" width="7.140625" style="6" customWidth="1"/>
    <col min="2968" max="2968" width="5.5703125" style="6" customWidth="1"/>
    <col min="2969" max="2969" width="6.140625" style="6" customWidth="1"/>
    <col min="2970" max="2970" width="6.85546875" style="6" customWidth="1"/>
    <col min="2971" max="2971" width="5.5703125" style="6" customWidth="1"/>
    <col min="2972" max="2973" width="4.7109375" style="6" customWidth="1"/>
    <col min="2974" max="2975" width="4.85546875" style="6" customWidth="1"/>
    <col min="2976" max="2976" width="4.28515625" style="6" customWidth="1"/>
    <col min="2977" max="3177" width="9.140625" style="6"/>
    <col min="3178" max="3178" width="11" style="6" customWidth="1"/>
    <col min="3179" max="3179" width="44.42578125" style="6" customWidth="1"/>
    <col min="3180" max="3180" width="13.28515625" style="6" customWidth="1"/>
    <col min="3181" max="3181" width="7.140625" style="6" customWidth="1"/>
    <col min="3182" max="3182" width="8.85546875" style="6" customWidth="1"/>
    <col min="3183" max="3186" width="7.140625" style="6" customWidth="1"/>
    <col min="3187" max="3187" width="6.5703125" style="6" customWidth="1"/>
    <col min="3188" max="3188" width="6.42578125" style="6" customWidth="1"/>
    <col min="3189" max="3189" width="6.5703125" style="6" customWidth="1"/>
    <col min="3190" max="3190" width="6.140625" style="6" customWidth="1"/>
    <col min="3191" max="3191" width="6.42578125" style="6" customWidth="1"/>
    <col min="3192" max="3192" width="6.28515625" style="6" customWidth="1"/>
    <col min="3193" max="3193" width="7.28515625" style="6" customWidth="1"/>
    <col min="3194" max="3194" width="8.42578125" style="6" customWidth="1"/>
    <col min="3195" max="3195" width="5.5703125" style="6" customWidth="1"/>
    <col min="3196" max="3196" width="7.28515625" style="6" customWidth="1"/>
    <col min="3197" max="3197" width="6.140625" style="6" customWidth="1"/>
    <col min="3198" max="3198" width="5.42578125" style="6" customWidth="1"/>
    <col min="3199" max="3199" width="7" style="6" customWidth="1"/>
    <col min="3200" max="3200" width="6.5703125" style="6" customWidth="1"/>
    <col min="3201" max="3201" width="7.28515625" style="6" customWidth="1"/>
    <col min="3202" max="3202" width="4.85546875" style="6" customWidth="1"/>
    <col min="3203" max="3204" width="4.42578125" style="6" customWidth="1"/>
    <col min="3205" max="3205" width="4.140625" style="6" customWidth="1"/>
    <col min="3206" max="3206" width="4.7109375" style="6" customWidth="1"/>
    <col min="3207" max="3207" width="7.85546875" style="6" customWidth="1"/>
    <col min="3208" max="3208" width="7.5703125" style="6" customWidth="1"/>
    <col min="3209" max="3209" width="5.5703125" style="6" customWidth="1"/>
    <col min="3210" max="3210" width="7.140625" style="6" customWidth="1"/>
    <col min="3211" max="3211" width="8" style="6" customWidth="1"/>
    <col min="3212" max="3213" width="7.42578125" style="6" customWidth="1"/>
    <col min="3214" max="3214" width="5.5703125" style="6" customWidth="1"/>
    <col min="3215" max="3215" width="6.28515625" style="6" customWidth="1"/>
    <col min="3216" max="3216" width="6.7109375" style="6" customWidth="1"/>
    <col min="3217" max="3217" width="6.28515625" style="6" customWidth="1"/>
    <col min="3218" max="3218" width="8.5703125" style="6" customWidth="1"/>
    <col min="3219" max="3219" width="7.140625" style="6" customWidth="1"/>
    <col min="3220" max="3220" width="7.28515625" style="6" customWidth="1"/>
    <col min="3221" max="3221" width="6.42578125" style="6" customWidth="1"/>
    <col min="3222" max="3222" width="7.5703125" style="6" customWidth="1"/>
    <col min="3223" max="3223" width="7.140625" style="6" customWidth="1"/>
    <col min="3224" max="3224" width="5.5703125" style="6" customWidth="1"/>
    <col min="3225" max="3225" width="6.140625" style="6" customWidth="1"/>
    <col min="3226" max="3226" width="6.85546875" style="6" customWidth="1"/>
    <col min="3227" max="3227" width="5.5703125" style="6" customWidth="1"/>
    <col min="3228" max="3229" width="4.7109375" style="6" customWidth="1"/>
    <col min="3230" max="3231" width="4.85546875" style="6" customWidth="1"/>
    <col min="3232" max="3232" width="4.28515625" style="6" customWidth="1"/>
    <col min="3233" max="3433" width="9.140625" style="6"/>
    <col min="3434" max="3434" width="11" style="6" customWidth="1"/>
    <col min="3435" max="3435" width="44.42578125" style="6" customWidth="1"/>
    <col min="3436" max="3436" width="13.28515625" style="6" customWidth="1"/>
    <col min="3437" max="3437" width="7.140625" style="6" customWidth="1"/>
    <col min="3438" max="3438" width="8.85546875" style="6" customWidth="1"/>
    <col min="3439" max="3442" width="7.140625" style="6" customWidth="1"/>
    <col min="3443" max="3443" width="6.5703125" style="6" customWidth="1"/>
    <col min="3444" max="3444" width="6.42578125" style="6" customWidth="1"/>
    <col min="3445" max="3445" width="6.5703125" style="6" customWidth="1"/>
    <col min="3446" max="3446" width="6.140625" style="6" customWidth="1"/>
    <col min="3447" max="3447" width="6.42578125" style="6" customWidth="1"/>
    <col min="3448" max="3448" width="6.28515625" style="6" customWidth="1"/>
    <col min="3449" max="3449" width="7.28515625" style="6" customWidth="1"/>
    <col min="3450" max="3450" width="8.42578125" style="6" customWidth="1"/>
    <col min="3451" max="3451" width="5.5703125" style="6" customWidth="1"/>
    <col min="3452" max="3452" width="7.28515625" style="6" customWidth="1"/>
    <col min="3453" max="3453" width="6.140625" style="6" customWidth="1"/>
    <col min="3454" max="3454" width="5.42578125" style="6" customWidth="1"/>
    <col min="3455" max="3455" width="7" style="6" customWidth="1"/>
    <col min="3456" max="3456" width="6.5703125" style="6" customWidth="1"/>
    <col min="3457" max="3457" width="7.28515625" style="6" customWidth="1"/>
    <col min="3458" max="3458" width="4.85546875" style="6" customWidth="1"/>
    <col min="3459" max="3460" width="4.42578125" style="6" customWidth="1"/>
    <col min="3461" max="3461" width="4.140625" style="6" customWidth="1"/>
    <col min="3462" max="3462" width="4.7109375" style="6" customWidth="1"/>
    <col min="3463" max="3463" width="7.85546875" style="6" customWidth="1"/>
    <col min="3464" max="3464" width="7.5703125" style="6" customWidth="1"/>
    <col min="3465" max="3465" width="5.5703125" style="6" customWidth="1"/>
    <col min="3466" max="3466" width="7.140625" style="6" customWidth="1"/>
    <col min="3467" max="3467" width="8" style="6" customWidth="1"/>
    <col min="3468" max="3469" width="7.42578125" style="6" customWidth="1"/>
    <col min="3470" max="3470" width="5.5703125" style="6" customWidth="1"/>
    <col min="3471" max="3471" width="6.28515625" style="6" customWidth="1"/>
    <col min="3472" max="3472" width="6.7109375" style="6" customWidth="1"/>
    <col min="3473" max="3473" width="6.28515625" style="6" customWidth="1"/>
    <col min="3474" max="3474" width="8.5703125" style="6" customWidth="1"/>
    <col min="3475" max="3475" width="7.140625" style="6" customWidth="1"/>
    <col min="3476" max="3476" width="7.28515625" style="6" customWidth="1"/>
    <col min="3477" max="3477" width="6.42578125" style="6" customWidth="1"/>
    <col min="3478" max="3478" width="7.5703125" style="6" customWidth="1"/>
    <col min="3479" max="3479" width="7.140625" style="6" customWidth="1"/>
    <col min="3480" max="3480" width="5.5703125" style="6" customWidth="1"/>
    <col min="3481" max="3481" width="6.140625" style="6" customWidth="1"/>
    <col min="3482" max="3482" width="6.85546875" style="6" customWidth="1"/>
    <col min="3483" max="3483" width="5.5703125" style="6" customWidth="1"/>
    <col min="3484" max="3485" width="4.7109375" style="6" customWidth="1"/>
    <col min="3486" max="3487" width="4.85546875" style="6" customWidth="1"/>
    <col min="3488" max="3488" width="4.28515625" style="6" customWidth="1"/>
    <col min="3489" max="3689" width="9.140625" style="6"/>
    <col min="3690" max="3690" width="11" style="6" customWidth="1"/>
    <col min="3691" max="3691" width="44.42578125" style="6" customWidth="1"/>
    <col min="3692" max="3692" width="13.28515625" style="6" customWidth="1"/>
    <col min="3693" max="3693" width="7.140625" style="6" customWidth="1"/>
    <col min="3694" max="3694" width="8.85546875" style="6" customWidth="1"/>
    <col min="3695" max="3698" width="7.140625" style="6" customWidth="1"/>
    <col min="3699" max="3699" width="6.5703125" style="6" customWidth="1"/>
    <col min="3700" max="3700" width="6.42578125" style="6" customWidth="1"/>
    <col min="3701" max="3701" width="6.5703125" style="6" customWidth="1"/>
    <col min="3702" max="3702" width="6.140625" style="6" customWidth="1"/>
    <col min="3703" max="3703" width="6.42578125" style="6" customWidth="1"/>
    <col min="3704" max="3704" width="6.28515625" style="6" customWidth="1"/>
    <col min="3705" max="3705" width="7.28515625" style="6" customWidth="1"/>
    <col min="3706" max="3706" width="8.42578125" style="6" customWidth="1"/>
    <col min="3707" max="3707" width="5.5703125" style="6" customWidth="1"/>
    <col min="3708" max="3708" width="7.28515625" style="6" customWidth="1"/>
    <col min="3709" max="3709" width="6.140625" style="6" customWidth="1"/>
    <col min="3710" max="3710" width="5.42578125" style="6" customWidth="1"/>
    <col min="3711" max="3711" width="7" style="6" customWidth="1"/>
    <col min="3712" max="3712" width="6.5703125" style="6" customWidth="1"/>
    <col min="3713" max="3713" width="7.28515625" style="6" customWidth="1"/>
    <col min="3714" max="3714" width="4.85546875" style="6" customWidth="1"/>
    <col min="3715" max="3716" width="4.42578125" style="6" customWidth="1"/>
    <col min="3717" max="3717" width="4.140625" style="6" customWidth="1"/>
    <col min="3718" max="3718" width="4.7109375" style="6" customWidth="1"/>
    <col min="3719" max="3719" width="7.85546875" style="6" customWidth="1"/>
    <col min="3720" max="3720" width="7.5703125" style="6" customWidth="1"/>
    <col min="3721" max="3721" width="5.5703125" style="6" customWidth="1"/>
    <col min="3722" max="3722" width="7.140625" style="6" customWidth="1"/>
    <col min="3723" max="3723" width="8" style="6" customWidth="1"/>
    <col min="3724" max="3725" width="7.42578125" style="6" customWidth="1"/>
    <col min="3726" max="3726" width="5.5703125" style="6" customWidth="1"/>
    <col min="3727" max="3727" width="6.28515625" style="6" customWidth="1"/>
    <col min="3728" max="3728" width="6.7109375" style="6" customWidth="1"/>
    <col min="3729" max="3729" width="6.28515625" style="6" customWidth="1"/>
    <col min="3730" max="3730" width="8.5703125" style="6" customWidth="1"/>
    <col min="3731" max="3731" width="7.140625" style="6" customWidth="1"/>
    <col min="3732" max="3732" width="7.28515625" style="6" customWidth="1"/>
    <col min="3733" max="3733" width="6.42578125" style="6" customWidth="1"/>
    <col min="3734" max="3734" width="7.5703125" style="6" customWidth="1"/>
    <col min="3735" max="3735" width="7.140625" style="6" customWidth="1"/>
    <col min="3736" max="3736" width="5.5703125" style="6" customWidth="1"/>
    <col min="3737" max="3737" width="6.140625" style="6" customWidth="1"/>
    <col min="3738" max="3738" width="6.85546875" style="6" customWidth="1"/>
    <col min="3739" max="3739" width="5.5703125" style="6" customWidth="1"/>
    <col min="3740" max="3741" width="4.7109375" style="6" customWidth="1"/>
    <col min="3742" max="3743" width="4.85546875" style="6" customWidth="1"/>
    <col min="3744" max="3744" width="4.28515625" style="6" customWidth="1"/>
    <col min="3745" max="3945" width="9.140625" style="6"/>
    <col min="3946" max="3946" width="11" style="6" customWidth="1"/>
    <col min="3947" max="3947" width="44.42578125" style="6" customWidth="1"/>
    <col min="3948" max="3948" width="13.28515625" style="6" customWidth="1"/>
    <col min="3949" max="3949" width="7.140625" style="6" customWidth="1"/>
    <col min="3950" max="3950" width="8.85546875" style="6" customWidth="1"/>
    <col min="3951" max="3954" width="7.140625" style="6" customWidth="1"/>
    <col min="3955" max="3955" width="6.5703125" style="6" customWidth="1"/>
    <col min="3956" max="3956" width="6.42578125" style="6" customWidth="1"/>
    <col min="3957" max="3957" width="6.5703125" style="6" customWidth="1"/>
    <col min="3958" max="3958" width="6.140625" style="6" customWidth="1"/>
    <col min="3959" max="3959" width="6.42578125" style="6" customWidth="1"/>
    <col min="3960" max="3960" width="6.28515625" style="6" customWidth="1"/>
    <col min="3961" max="3961" width="7.28515625" style="6" customWidth="1"/>
    <col min="3962" max="3962" width="8.42578125" style="6" customWidth="1"/>
    <col min="3963" max="3963" width="5.5703125" style="6" customWidth="1"/>
    <col min="3964" max="3964" width="7.28515625" style="6" customWidth="1"/>
    <col min="3965" max="3965" width="6.140625" style="6" customWidth="1"/>
    <col min="3966" max="3966" width="5.42578125" style="6" customWidth="1"/>
    <col min="3967" max="3967" width="7" style="6" customWidth="1"/>
    <col min="3968" max="3968" width="6.5703125" style="6" customWidth="1"/>
    <col min="3969" max="3969" width="7.28515625" style="6" customWidth="1"/>
    <col min="3970" max="3970" width="4.85546875" style="6" customWidth="1"/>
    <col min="3971" max="3972" width="4.42578125" style="6" customWidth="1"/>
    <col min="3973" max="3973" width="4.140625" style="6" customWidth="1"/>
    <col min="3974" max="3974" width="4.7109375" style="6" customWidth="1"/>
    <col min="3975" max="3975" width="7.85546875" style="6" customWidth="1"/>
    <col min="3976" max="3976" width="7.5703125" style="6" customWidth="1"/>
    <col min="3977" max="3977" width="5.5703125" style="6" customWidth="1"/>
    <col min="3978" max="3978" width="7.140625" style="6" customWidth="1"/>
    <col min="3979" max="3979" width="8" style="6" customWidth="1"/>
    <col min="3980" max="3981" width="7.42578125" style="6" customWidth="1"/>
    <col min="3982" max="3982" width="5.5703125" style="6" customWidth="1"/>
    <col min="3983" max="3983" width="6.28515625" style="6" customWidth="1"/>
    <col min="3984" max="3984" width="6.7109375" style="6" customWidth="1"/>
    <col min="3985" max="3985" width="6.28515625" style="6" customWidth="1"/>
    <col min="3986" max="3986" width="8.5703125" style="6" customWidth="1"/>
    <col min="3987" max="3987" width="7.140625" style="6" customWidth="1"/>
    <col min="3988" max="3988" width="7.28515625" style="6" customWidth="1"/>
    <col min="3989" max="3989" width="6.42578125" style="6" customWidth="1"/>
    <col min="3990" max="3990" width="7.5703125" style="6" customWidth="1"/>
    <col min="3991" max="3991" width="7.140625" style="6" customWidth="1"/>
    <col min="3992" max="3992" width="5.5703125" style="6" customWidth="1"/>
    <col min="3993" max="3993" width="6.140625" style="6" customWidth="1"/>
    <col min="3994" max="3994" width="6.85546875" style="6" customWidth="1"/>
    <col min="3995" max="3995" width="5.5703125" style="6" customWidth="1"/>
    <col min="3996" max="3997" width="4.7109375" style="6" customWidth="1"/>
    <col min="3998" max="3999" width="4.85546875" style="6" customWidth="1"/>
    <col min="4000" max="4000" width="4.28515625" style="6" customWidth="1"/>
    <col min="4001" max="4201" width="9.140625" style="6"/>
    <col min="4202" max="4202" width="11" style="6" customWidth="1"/>
    <col min="4203" max="4203" width="44.42578125" style="6" customWidth="1"/>
    <col min="4204" max="4204" width="13.28515625" style="6" customWidth="1"/>
    <col min="4205" max="4205" width="7.140625" style="6" customWidth="1"/>
    <col min="4206" max="4206" width="8.85546875" style="6" customWidth="1"/>
    <col min="4207" max="4210" width="7.140625" style="6" customWidth="1"/>
    <col min="4211" max="4211" width="6.5703125" style="6" customWidth="1"/>
    <col min="4212" max="4212" width="6.42578125" style="6" customWidth="1"/>
    <col min="4213" max="4213" width="6.5703125" style="6" customWidth="1"/>
    <col min="4214" max="4214" width="6.140625" style="6" customWidth="1"/>
    <col min="4215" max="4215" width="6.42578125" style="6" customWidth="1"/>
    <col min="4216" max="4216" width="6.28515625" style="6" customWidth="1"/>
    <col min="4217" max="4217" width="7.28515625" style="6" customWidth="1"/>
    <col min="4218" max="4218" width="8.42578125" style="6" customWidth="1"/>
    <col min="4219" max="4219" width="5.5703125" style="6" customWidth="1"/>
    <col min="4220" max="4220" width="7.28515625" style="6" customWidth="1"/>
    <col min="4221" max="4221" width="6.140625" style="6" customWidth="1"/>
    <col min="4222" max="4222" width="5.42578125" style="6" customWidth="1"/>
    <col min="4223" max="4223" width="7" style="6" customWidth="1"/>
    <col min="4224" max="4224" width="6.5703125" style="6" customWidth="1"/>
    <col min="4225" max="4225" width="7.28515625" style="6" customWidth="1"/>
    <col min="4226" max="4226" width="4.85546875" style="6" customWidth="1"/>
    <col min="4227" max="4228" width="4.42578125" style="6" customWidth="1"/>
    <col min="4229" max="4229" width="4.140625" style="6" customWidth="1"/>
    <col min="4230" max="4230" width="4.7109375" style="6" customWidth="1"/>
    <col min="4231" max="4231" width="7.85546875" style="6" customWidth="1"/>
    <col min="4232" max="4232" width="7.5703125" style="6" customWidth="1"/>
    <col min="4233" max="4233" width="5.5703125" style="6" customWidth="1"/>
    <col min="4234" max="4234" width="7.140625" style="6" customWidth="1"/>
    <col min="4235" max="4235" width="8" style="6" customWidth="1"/>
    <col min="4236" max="4237" width="7.42578125" style="6" customWidth="1"/>
    <col min="4238" max="4238" width="5.5703125" style="6" customWidth="1"/>
    <col min="4239" max="4239" width="6.28515625" style="6" customWidth="1"/>
    <col min="4240" max="4240" width="6.7109375" style="6" customWidth="1"/>
    <col min="4241" max="4241" width="6.28515625" style="6" customWidth="1"/>
    <col min="4242" max="4242" width="8.5703125" style="6" customWidth="1"/>
    <col min="4243" max="4243" width="7.140625" style="6" customWidth="1"/>
    <col min="4244" max="4244" width="7.28515625" style="6" customWidth="1"/>
    <col min="4245" max="4245" width="6.42578125" style="6" customWidth="1"/>
    <col min="4246" max="4246" width="7.5703125" style="6" customWidth="1"/>
    <col min="4247" max="4247" width="7.140625" style="6" customWidth="1"/>
    <col min="4248" max="4248" width="5.5703125" style="6" customWidth="1"/>
    <col min="4249" max="4249" width="6.140625" style="6" customWidth="1"/>
    <col min="4250" max="4250" width="6.85546875" style="6" customWidth="1"/>
    <col min="4251" max="4251" width="5.5703125" style="6" customWidth="1"/>
    <col min="4252" max="4253" width="4.7109375" style="6" customWidth="1"/>
    <col min="4254" max="4255" width="4.85546875" style="6" customWidth="1"/>
    <col min="4256" max="4256" width="4.28515625" style="6" customWidth="1"/>
    <col min="4257" max="4457" width="9.140625" style="6"/>
    <col min="4458" max="4458" width="11" style="6" customWidth="1"/>
    <col min="4459" max="4459" width="44.42578125" style="6" customWidth="1"/>
    <col min="4460" max="4460" width="13.28515625" style="6" customWidth="1"/>
    <col min="4461" max="4461" width="7.140625" style="6" customWidth="1"/>
    <col min="4462" max="4462" width="8.85546875" style="6" customWidth="1"/>
    <col min="4463" max="4466" width="7.140625" style="6" customWidth="1"/>
    <col min="4467" max="4467" width="6.5703125" style="6" customWidth="1"/>
    <col min="4468" max="4468" width="6.42578125" style="6" customWidth="1"/>
    <col min="4469" max="4469" width="6.5703125" style="6" customWidth="1"/>
    <col min="4470" max="4470" width="6.140625" style="6" customWidth="1"/>
    <col min="4471" max="4471" width="6.42578125" style="6" customWidth="1"/>
    <col min="4472" max="4472" width="6.28515625" style="6" customWidth="1"/>
    <col min="4473" max="4473" width="7.28515625" style="6" customWidth="1"/>
    <col min="4474" max="4474" width="8.42578125" style="6" customWidth="1"/>
    <col min="4475" max="4475" width="5.5703125" style="6" customWidth="1"/>
    <col min="4476" max="4476" width="7.28515625" style="6" customWidth="1"/>
    <col min="4477" max="4477" width="6.140625" style="6" customWidth="1"/>
    <col min="4478" max="4478" width="5.42578125" style="6" customWidth="1"/>
    <col min="4479" max="4479" width="7" style="6" customWidth="1"/>
    <col min="4480" max="4480" width="6.5703125" style="6" customWidth="1"/>
    <col min="4481" max="4481" width="7.28515625" style="6" customWidth="1"/>
    <col min="4482" max="4482" width="4.85546875" style="6" customWidth="1"/>
    <col min="4483" max="4484" width="4.42578125" style="6" customWidth="1"/>
    <col min="4485" max="4485" width="4.140625" style="6" customWidth="1"/>
    <col min="4486" max="4486" width="4.7109375" style="6" customWidth="1"/>
    <col min="4487" max="4487" width="7.85546875" style="6" customWidth="1"/>
    <col min="4488" max="4488" width="7.5703125" style="6" customWidth="1"/>
    <col min="4489" max="4489" width="5.5703125" style="6" customWidth="1"/>
    <col min="4490" max="4490" width="7.140625" style="6" customWidth="1"/>
    <col min="4491" max="4491" width="8" style="6" customWidth="1"/>
    <col min="4492" max="4493" width="7.42578125" style="6" customWidth="1"/>
    <col min="4494" max="4494" width="5.5703125" style="6" customWidth="1"/>
    <col min="4495" max="4495" width="6.28515625" style="6" customWidth="1"/>
    <col min="4496" max="4496" width="6.7109375" style="6" customWidth="1"/>
    <col min="4497" max="4497" width="6.28515625" style="6" customWidth="1"/>
    <col min="4498" max="4498" width="8.5703125" style="6" customWidth="1"/>
    <col min="4499" max="4499" width="7.140625" style="6" customWidth="1"/>
    <col min="4500" max="4500" width="7.28515625" style="6" customWidth="1"/>
    <col min="4501" max="4501" width="6.42578125" style="6" customWidth="1"/>
    <col min="4502" max="4502" width="7.5703125" style="6" customWidth="1"/>
    <col min="4503" max="4503" width="7.140625" style="6" customWidth="1"/>
    <col min="4504" max="4504" width="5.5703125" style="6" customWidth="1"/>
    <col min="4505" max="4505" width="6.140625" style="6" customWidth="1"/>
    <col min="4506" max="4506" width="6.85546875" style="6" customWidth="1"/>
    <col min="4507" max="4507" width="5.5703125" style="6" customWidth="1"/>
    <col min="4508" max="4509" width="4.7109375" style="6" customWidth="1"/>
    <col min="4510" max="4511" width="4.85546875" style="6" customWidth="1"/>
    <col min="4512" max="4512" width="4.28515625" style="6" customWidth="1"/>
    <col min="4513" max="4713" width="9.140625" style="6"/>
    <col min="4714" max="4714" width="11" style="6" customWidth="1"/>
    <col min="4715" max="4715" width="44.42578125" style="6" customWidth="1"/>
    <col min="4716" max="4716" width="13.28515625" style="6" customWidth="1"/>
    <col min="4717" max="4717" width="7.140625" style="6" customWidth="1"/>
    <col min="4718" max="4718" width="8.85546875" style="6" customWidth="1"/>
    <col min="4719" max="4722" width="7.140625" style="6" customWidth="1"/>
    <col min="4723" max="4723" width="6.5703125" style="6" customWidth="1"/>
    <col min="4724" max="4724" width="6.42578125" style="6" customWidth="1"/>
    <col min="4725" max="4725" width="6.5703125" style="6" customWidth="1"/>
    <col min="4726" max="4726" width="6.140625" style="6" customWidth="1"/>
    <col min="4727" max="4727" width="6.42578125" style="6" customWidth="1"/>
    <col min="4728" max="4728" width="6.28515625" style="6" customWidth="1"/>
    <col min="4729" max="4729" width="7.28515625" style="6" customWidth="1"/>
    <col min="4730" max="4730" width="8.42578125" style="6" customWidth="1"/>
    <col min="4731" max="4731" width="5.5703125" style="6" customWidth="1"/>
    <col min="4732" max="4732" width="7.28515625" style="6" customWidth="1"/>
    <col min="4733" max="4733" width="6.140625" style="6" customWidth="1"/>
    <col min="4734" max="4734" width="5.42578125" style="6" customWidth="1"/>
    <col min="4735" max="4735" width="7" style="6" customWidth="1"/>
    <col min="4736" max="4736" width="6.5703125" style="6" customWidth="1"/>
    <col min="4737" max="4737" width="7.28515625" style="6" customWidth="1"/>
    <col min="4738" max="4738" width="4.85546875" style="6" customWidth="1"/>
    <col min="4739" max="4740" width="4.42578125" style="6" customWidth="1"/>
    <col min="4741" max="4741" width="4.140625" style="6" customWidth="1"/>
    <col min="4742" max="4742" width="4.7109375" style="6" customWidth="1"/>
    <col min="4743" max="4743" width="7.85546875" style="6" customWidth="1"/>
    <col min="4744" max="4744" width="7.5703125" style="6" customWidth="1"/>
    <col min="4745" max="4745" width="5.5703125" style="6" customWidth="1"/>
    <col min="4746" max="4746" width="7.140625" style="6" customWidth="1"/>
    <col min="4747" max="4747" width="8" style="6" customWidth="1"/>
    <col min="4748" max="4749" width="7.42578125" style="6" customWidth="1"/>
    <col min="4750" max="4750" width="5.5703125" style="6" customWidth="1"/>
    <col min="4751" max="4751" width="6.28515625" style="6" customWidth="1"/>
    <col min="4752" max="4752" width="6.7109375" style="6" customWidth="1"/>
    <col min="4753" max="4753" width="6.28515625" style="6" customWidth="1"/>
    <col min="4754" max="4754" width="8.5703125" style="6" customWidth="1"/>
    <col min="4755" max="4755" width="7.140625" style="6" customWidth="1"/>
    <col min="4756" max="4756" width="7.28515625" style="6" customWidth="1"/>
    <col min="4757" max="4757" width="6.42578125" style="6" customWidth="1"/>
    <col min="4758" max="4758" width="7.5703125" style="6" customWidth="1"/>
    <col min="4759" max="4759" width="7.140625" style="6" customWidth="1"/>
    <col min="4760" max="4760" width="5.5703125" style="6" customWidth="1"/>
    <col min="4761" max="4761" width="6.140625" style="6" customWidth="1"/>
    <col min="4762" max="4762" width="6.85546875" style="6" customWidth="1"/>
    <col min="4763" max="4763" width="5.5703125" style="6" customWidth="1"/>
    <col min="4764" max="4765" width="4.7109375" style="6" customWidth="1"/>
    <col min="4766" max="4767" width="4.85546875" style="6" customWidth="1"/>
    <col min="4768" max="4768" width="4.28515625" style="6" customWidth="1"/>
    <col min="4769" max="4969" width="9.140625" style="6"/>
    <col min="4970" max="4970" width="11" style="6" customWidth="1"/>
    <col min="4971" max="4971" width="44.42578125" style="6" customWidth="1"/>
    <col min="4972" max="4972" width="13.28515625" style="6" customWidth="1"/>
    <col min="4973" max="4973" width="7.140625" style="6" customWidth="1"/>
    <col min="4974" max="4974" width="8.85546875" style="6" customWidth="1"/>
    <col min="4975" max="4978" width="7.140625" style="6" customWidth="1"/>
    <col min="4979" max="4979" width="6.5703125" style="6" customWidth="1"/>
    <col min="4980" max="4980" width="6.42578125" style="6" customWidth="1"/>
    <col min="4981" max="4981" width="6.5703125" style="6" customWidth="1"/>
    <col min="4982" max="4982" width="6.140625" style="6" customWidth="1"/>
    <col min="4983" max="4983" width="6.42578125" style="6" customWidth="1"/>
    <col min="4984" max="4984" width="6.28515625" style="6" customWidth="1"/>
    <col min="4985" max="4985" width="7.28515625" style="6" customWidth="1"/>
    <col min="4986" max="4986" width="8.42578125" style="6" customWidth="1"/>
    <col min="4987" max="4987" width="5.5703125" style="6" customWidth="1"/>
    <col min="4988" max="4988" width="7.28515625" style="6" customWidth="1"/>
    <col min="4989" max="4989" width="6.140625" style="6" customWidth="1"/>
    <col min="4990" max="4990" width="5.42578125" style="6" customWidth="1"/>
    <col min="4991" max="4991" width="7" style="6" customWidth="1"/>
    <col min="4992" max="4992" width="6.5703125" style="6" customWidth="1"/>
    <col min="4993" max="4993" width="7.28515625" style="6" customWidth="1"/>
    <col min="4994" max="4994" width="4.85546875" style="6" customWidth="1"/>
    <col min="4995" max="4996" width="4.42578125" style="6" customWidth="1"/>
    <col min="4997" max="4997" width="4.140625" style="6" customWidth="1"/>
    <col min="4998" max="4998" width="4.7109375" style="6" customWidth="1"/>
    <col min="4999" max="4999" width="7.85546875" style="6" customWidth="1"/>
    <col min="5000" max="5000" width="7.5703125" style="6" customWidth="1"/>
    <col min="5001" max="5001" width="5.5703125" style="6" customWidth="1"/>
    <col min="5002" max="5002" width="7.140625" style="6" customWidth="1"/>
    <col min="5003" max="5003" width="8" style="6" customWidth="1"/>
    <col min="5004" max="5005" width="7.42578125" style="6" customWidth="1"/>
    <col min="5006" max="5006" width="5.5703125" style="6" customWidth="1"/>
    <col min="5007" max="5007" width="6.28515625" style="6" customWidth="1"/>
    <col min="5008" max="5008" width="6.7109375" style="6" customWidth="1"/>
    <col min="5009" max="5009" width="6.28515625" style="6" customWidth="1"/>
    <col min="5010" max="5010" width="8.5703125" style="6" customWidth="1"/>
    <col min="5011" max="5011" width="7.140625" style="6" customWidth="1"/>
    <col min="5012" max="5012" width="7.28515625" style="6" customWidth="1"/>
    <col min="5013" max="5013" width="6.42578125" style="6" customWidth="1"/>
    <col min="5014" max="5014" width="7.5703125" style="6" customWidth="1"/>
    <col min="5015" max="5015" width="7.140625" style="6" customWidth="1"/>
    <col min="5016" max="5016" width="5.5703125" style="6" customWidth="1"/>
    <col min="5017" max="5017" width="6.140625" style="6" customWidth="1"/>
    <col min="5018" max="5018" width="6.85546875" style="6" customWidth="1"/>
    <col min="5019" max="5019" width="5.5703125" style="6" customWidth="1"/>
    <col min="5020" max="5021" width="4.7109375" style="6" customWidth="1"/>
    <col min="5022" max="5023" width="4.85546875" style="6" customWidth="1"/>
    <col min="5024" max="5024" width="4.28515625" style="6" customWidth="1"/>
    <col min="5025" max="5225" width="9.140625" style="6"/>
    <col min="5226" max="5226" width="11" style="6" customWidth="1"/>
    <col min="5227" max="5227" width="44.42578125" style="6" customWidth="1"/>
    <col min="5228" max="5228" width="13.28515625" style="6" customWidth="1"/>
    <col min="5229" max="5229" width="7.140625" style="6" customWidth="1"/>
    <col min="5230" max="5230" width="8.85546875" style="6" customWidth="1"/>
    <col min="5231" max="5234" width="7.140625" style="6" customWidth="1"/>
    <col min="5235" max="5235" width="6.5703125" style="6" customWidth="1"/>
    <col min="5236" max="5236" width="6.42578125" style="6" customWidth="1"/>
    <col min="5237" max="5237" width="6.5703125" style="6" customWidth="1"/>
    <col min="5238" max="5238" width="6.140625" style="6" customWidth="1"/>
    <col min="5239" max="5239" width="6.42578125" style="6" customWidth="1"/>
    <col min="5240" max="5240" width="6.28515625" style="6" customWidth="1"/>
    <col min="5241" max="5241" width="7.28515625" style="6" customWidth="1"/>
    <col min="5242" max="5242" width="8.42578125" style="6" customWidth="1"/>
    <col min="5243" max="5243" width="5.5703125" style="6" customWidth="1"/>
    <col min="5244" max="5244" width="7.28515625" style="6" customWidth="1"/>
    <col min="5245" max="5245" width="6.140625" style="6" customWidth="1"/>
    <col min="5246" max="5246" width="5.42578125" style="6" customWidth="1"/>
    <col min="5247" max="5247" width="7" style="6" customWidth="1"/>
    <col min="5248" max="5248" width="6.5703125" style="6" customWidth="1"/>
    <col min="5249" max="5249" width="7.28515625" style="6" customWidth="1"/>
    <col min="5250" max="5250" width="4.85546875" style="6" customWidth="1"/>
    <col min="5251" max="5252" width="4.42578125" style="6" customWidth="1"/>
    <col min="5253" max="5253" width="4.140625" style="6" customWidth="1"/>
    <col min="5254" max="5254" width="4.7109375" style="6" customWidth="1"/>
    <col min="5255" max="5255" width="7.85546875" style="6" customWidth="1"/>
    <col min="5256" max="5256" width="7.5703125" style="6" customWidth="1"/>
    <col min="5257" max="5257" width="5.5703125" style="6" customWidth="1"/>
    <col min="5258" max="5258" width="7.140625" style="6" customWidth="1"/>
    <col min="5259" max="5259" width="8" style="6" customWidth="1"/>
    <col min="5260" max="5261" width="7.42578125" style="6" customWidth="1"/>
    <col min="5262" max="5262" width="5.5703125" style="6" customWidth="1"/>
    <col min="5263" max="5263" width="6.28515625" style="6" customWidth="1"/>
    <col min="5264" max="5264" width="6.7109375" style="6" customWidth="1"/>
    <col min="5265" max="5265" width="6.28515625" style="6" customWidth="1"/>
    <col min="5266" max="5266" width="8.5703125" style="6" customWidth="1"/>
    <col min="5267" max="5267" width="7.140625" style="6" customWidth="1"/>
    <col min="5268" max="5268" width="7.28515625" style="6" customWidth="1"/>
    <col min="5269" max="5269" width="6.42578125" style="6" customWidth="1"/>
    <col min="5270" max="5270" width="7.5703125" style="6" customWidth="1"/>
    <col min="5271" max="5271" width="7.140625" style="6" customWidth="1"/>
    <col min="5272" max="5272" width="5.5703125" style="6" customWidth="1"/>
    <col min="5273" max="5273" width="6.140625" style="6" customWidth="1"/>
    <col min="5274" max="5274" width="6.85546875" style="6" customWidth="1"/>
    <col min="5275" max="5275" width="5.5703125" style="6" customWidth="1"/>
    <col min="5276" max="5277" width="4.7109375" style="6" customWidth="1"/>
    <col min="5278" max="5279" width="4.85546875" style="6" customWidth="1"/>
    <col min="5280" max="5280" width="4.28515625" style="6" customWidth="1"/>
    <col min="5281" max="5481" width="9.140625" style="6"/>
    <col min="5482" max="5482" width="11" style="6" customWidth="1"/>
    <col min="5483" max="5483" width="44.42578125" style="6" customWidth="1"/>
    <col min="5484" max="5484" width="13.28515625" style="6" customWidth="1"/>
    <col min="5485" max="5485" width="7.140625" style="6" customWidth="1"/>
    <col min="5486" max="5486" width="8.85546875" style="6" customWidth="1"/>
    <col min="5487" max="5490" width="7.140625" style="6" customWidth="1"/>
    <col min="5491" max="5491" width="6.5703125" style="6" customWidth="1"/>
    <col min="5492" max="5492" width="6.42578125" style="6" customWidth="1"/>
    <col min="5493" max="5493" width="6.5703125" style="6" customWidth="1"/>
    <col min="5494" max="5494" width="6.140625" style="6" customWidth="1"/>
    <col min="5495" max="5495" width="6.42578125" style="6" customWidth="1"/>
    <col min="5496" max="5496" width="6.28515625" style="6" customWidth="1"/>
    <col min="5497" max="5497" width="7.28515625" style="6" customWidth="1"/>
    <col min="5498" max="5498" width="8.42578125" style="6" customWidth="1"/>
    <col min="5499" max="5499" width="5.5703125" style="6" customWidth="1"/>
    <col min="5500" max="5500" width="7.28515625" style="6" customWidth="1"/>
    <col min="5501" max="5501" width="6.140625" style="6" customWidth="1"/>
    <col min="5502" max="5502" width="5.42578125" style="6" customWidth="1"/>
    <col min="5503" max="5503" width="7" style="6" customWidth="1"/>
    <col min="5504" max="5504" width="6.5703125" style="6" customWidth="1"/>
    <col min="5505" max="5505" width="7.28515625" style="6" customWidth="1"/>
    <col min="5506" max="5506" width="4.85546875" style="6" customWidth="1"/>
    <col min="5507" max="5508" width="4.42578125" style="6" customWidth="1"/>
    <col min="5509" max="5509" width="4.140625" style="6" customWidth="1"/>
    <col min="5510" max="5510" width="4.7109375" style="6" customWidth="1"/>
    <col min="5511" max="5511" width="7.85546875" style="6" customWidth="1"/>
    <col min="5512" max="5512" width="7.5703125" style="6" customWidth="1"/>
    <col min="5513" max="5513" width="5.5703125" style="6" customWidth="1"/>
    <col min="5514" max="5514" width="7.140625" style="6" customWidth="1"/>
    <col min="5515" max="5515" width="8" style="6" customWidth="1"/>
    <col min="5516" max="5517" width="7.42578125" style="6" customWidth="1"/>
    <col min="5518" max="5518" width="5.5703125" style="6" customWidth="1"/>
    <col min="5519" max="5519" width="6.28515625" style="6" customWidth="1"/>
    <col min="5520" max="5520" width="6.7109375" style="6" customWidth="1"/>
    <col min="5521" max="5521" width="6.28515625" style="6" customWidth="1"/>
    <col min="5522" max="5522" width="8.5703125" style="6" customWidth="1"/>
    <col min="5523" max="5523" width="7.140625" style="6" customWidth="1"/>
    <col min="5524" max="5524" width="7.28515625" style="6" customWidth="1"/>
    <col min="5525" max="5525" width="6.42578125" style="6" customWidth="1"/>
    <col min="5526" max="5526" width="7.5703125" style="6" customWidth="1"/>
    <col min="5527" max="5527" width="7.140625" style="6" customWidth="1"/>
    <col min="5528" max="5528" width="5.5703125" style="6" customWidth="1"/>
    <col min="5529" max="5529" width="6.140625" style="6" customWidth="1"/>
    <col min="5530" max="5530" width="6.85546875" style="6" customWidth="1"/>
    <col min="5531" max="5531" width="5.5703125" style="6" customWidth="1"/>
    <col min="5532" max="5533" width="4.7109375" style="6" customWidth="1"/>
    <col min="5534" max="5535" width="4.85546875" style="6" customWidth="1"/>
    <col min="5536" max="5536" width="4.28515625" style="6" customWidth="1"/>
    <col min="5537" max="5737" width="9.140625" style="6"/>
    <col min="5738" max="5738" width="11" style="6" customWidth="1"/>
    <col min="5739" max="5739" width="44.42578125" style="6" customWidth="1"/>
    <col min="5740" max="5740" width="13.28515625" style="6" customWidth="1"/>
    <col min="5741" max="5741" width="7.140625" style="6" customWidth="1"/>
    <col min="5742" max="5742" width="8.85546875" style="6" customWidth="1"/>
    <col min="5743" max="5746" width="7.140625" style="6" customWidth="1"/>
    <col min="5747" max="5747" width="6.5703125" style="6" customWidth="1"/>
    <col min="5748" max="5748" width="6.42578125" style="6" customWidth="1"/>
    <col min="5749" max="5749" width="6.5703125" style="6" customWidth="1"/>
    <col min="5750" max="5750" width="6.140625" style="6" customWidth="1"/>
    <col min="5751" max="5751" width="6.42578125" style="6" customWidth="1"/>
    <col min="5752" max="5752" width="6.28515625" style="6" customWidth="1"/>
    <col min="5753" max="5753" width="7.28515625" style="6" customWidth="1"/>
    <col min="5754" max="5754" width="8.42578125" style="6" customWidth="1"/>
    <col min="5755" max="5755" width="5.5703125" style="6" customWidth="1"/>
    <col min="5756" max="5756" width="7.28515625" style="6" customWidth="1"/>
    <col min="5757" max="5757" width="6.140625" style="6" customWidth="1"/>
    <col min="5758" max="5758" width="5.42578125" style="6" customWidth="1"/>
    <col min="5759" max="5759" width="7" style="6" customWidth="1"/>
    <col min="5760" max="5760" width="6.5703125" style="6" customWidth="1"/>
    <col min="5761" max="5761" width="7.28515625" style="6" customWidth="1"/>
    <col min="5762" max="5762" width="4.85546875" style="6" customWidth="1"/>
    <col min="5763" max="5764" width="4.42578125" style="6" customWidth="1"/>
    <col min="5765" max="5765" width="4.140625" style="6" customWidth="1"/>
    <col min="5766" max="5766" width="4.7109375" style="6" customWidth="1"/>
    <col min="5767" max="5767" width="7.85546875" style="6" customWidth="1"/>
    <col min="5768" max="5768" width="7.5703125" style="6" customWidth="1"/>
    <col min="5769" max="5769" width="5.5703125" style="6" customWidth="1"/>
    <col min="5770" max="5770" width="7.140625" style="6" customWidth="1"/>
    <col min="5771" max="5771" width="8" style="6" customWidth="1"/>
    <col min="5772" max="5773" width="7.42578125" style="6" customWidth="1"/>
    <col min="5774" max="5774" width="5.5703125" style="6" customWidth="1"/>
    <col min="5775" max="5775" width="6.28515625" style="6" customWidth="1"/>
    <col min="5776" max="5776" width="6.7109375" style="6" customWidth="1"/>
    <col min="5777" max="5777" width="6.28515625" style="6" customWidth="1"/>
    <col min="5778" max="5778" width="8.5703125" style="6" customWidth="1"/>
    <col min="5779" max="5779" width="7.140625" style="6" customWidth="1"/>
    <col min="5780" max="5780" width="7.28515625" style="6" customWidth="1"/>
    <col min="5781" max="5781" width="6.42578125" style="6" customWidth="1"/>
    <col min="5782" max="5782" width="7.5703125" style="6" customWidth="1"/>
    <col min="5783" max="5783" width="7.140625" style="6" customWidth="1"/>
    <col min="5784" max="5784" width="5.5703125" style="6" customWidth="1"/>
    <col min="5785" max="5785" width="6.140625" style="6" customWidth="1"/>
    <col min="5786" max="5786" width="6.85546875" style="6" customWidth="1"/>
    <col min="5787" max="5787" width="5.5703125" style="6" customWidth="1"/>
    <col min="5788" max="5789" width="4.7109375" style="6" customWidth="1"/>
    <col min="5790" max="5791" width="4.85546875" style="6" customWidth="1"/>
    <col min="5792" max="5792" width="4.28515625" style="6" customWidth="1"/>
    <col min="5793" max="5993" width="9.140625" style="6"/>
    <col min="5994" max="5994" width="11" style="6" customWidth="1"/>
    <col min="5995" max="5995" width="44.42578125" style="6" customWidth="1"/>
    <col min="5996" max="5996" width="13.28515625" style="6" customWidth="1"/>
    <col min="5997" max="5997" width="7.140625" style="6" customWidth="1"/>
    <col min="5998" max="5998" width="8.85546875" style="6" customWidth="1"/>
    <col min="5999" max="6002" width="7.140625" style="6" customWidth="1"/>
    <col min="6003" max="6003" width="6.5703125" style="6" customWidth="1"/>
    <col min="6004" max="6004" width="6.42578125" style="6" customWidth="1"/>
    <col min="6005" max="6005" width="6.5703125" style="6" customWidth="1"/>
    <col min="6006" max="6006" width="6.140625" style="6" customWidth="1"/>
    <col min="6007" max="6007" width="6.42578125" style="6" customWidth="1"/>
    <col min="6008" max="6008" width="6.28515625" style="6" customWidth="1"/>
    <col min="6009" max="6009" width="7.28515625" style="6" customWidth="1"/>
    <col min="6010" max="6010" width="8.42578125" style="6" customWidth="1"/>
    <col min="6011" max="6011" width="5.5703125" style="6" customWidth="1"/>
    <col min="6012" max="6012" width="7.28515625" style="6" customWidth="1"/>
    <col min="6013" max="6013" width="6.140625" style="6" customWidth="1"/>
    <col min="6014" max="6014" width="5.42578125" style="6" customWidth="1"/>
    <col min="6015" max="6015" width="7" style="6" customWidth="1"/>
    <col min="6016" max="6016" width="6.5703125" style="6" customWidth="1"/>
    <col min="6017" max="6017" width="7.28515625" style="6" customWidth="1"/>
    <col min="6018" max="6018" width="4.85546875" style="6" customWidth="1"/>
    <col min="6019" max="6020" width="4.42578125" style="6" customWidth="1"/>
    <col min="6021" max="6021" width="4.140625" style="6" customWidth="1"/>
    <col min="6022" max="6022" width="4.7109375" style="6" customWidth="1"/>
    <col min="6023" max="6023" width="7.85546875" style="6" customWidth="1"/>
    <col min="6024" max="6024" width="7.5703125" style="6" customWidth="1"/>
    <col min="6025" max="6025" width="5.5703125" style="6" customWidth="1"/>
    <col min="6026" max="6026" width="7.140625" style="6" customWidth="1"/>
    <col min="6027" max="6027" width="8" style="6" customWidth="1"/>
    <col min="6028" max="6029" width="7.42578125" style="6" customWidth="1"/>
    <col min="6030" max="6030" width="5.5703125" style="6" customWidth="1"/>
    <col min="6031" max="6031" width="6.28515625" style="6" customWidth="1"/>
    <col min="6032" max="6032" width="6.7109375" style="6" customWidth="1"/>
    <col min="6033" max="6033" width="6.28515625" style="6" customWidth="1"/>
    <col min="6034" max="6034" width="8.5703125" style="6" customWidth="1"/>
    <col min="6035" max="6035" width="7.140625" style="6" customWidth="1"/>
    <col min="6036" max="6036" width="7.28515625" style="6" customWidth="1"/>
    <col min="6037" max="6037" width="6.42578125" style="6" customWidth="1"/>
    <col min="6038" max="6038" width="7.5703125" style="6" customWidth="1"/>
    <col min="6039" max="6039" width="7.140625" style="6" customWidth="1"/>
    <col min="6040" max="6040" width="5.5703125" style="6" customWidth="1"/>
    <col min="6041" max="6041" width="6.140625" style="6" customWidth="1"/>
    <col min="6042" max="6042" width="6.85546875" style="6" customWidth="1"/>
    <col min="6043" max="6043" width="5.5703125" style="6" customWidth="1"/>
    <col min="6044" max="6045" width="4.7109375" style="6" customWidth="1"/>
    <col min="6046" max="6047" width="4.85546875" style="6" customWidth="1"/>
    <col min="6048" max="6048" width="4.28515625" style="6" customWidth="1"/>
    <col min="6049" max="6249" width="9.140625" style="6"/>
    <col min="6250" max="6250" width="11" style="6" customWidth="1"/>
    <col min="6251" max="6251" width="44.42578125" style="6" customWidth="1"/>
    <col min="6252" max="6252" width="13.28515625" style="6" customWidth="1"/>
    <col min="6253" max="6253" width="7.140625" style="6" customWidth="1"/>
    <col min="6254" max="6254" width="8.85546875" style="6" customWidth="1"/>
    <col min="6255" max="6258" width="7.140625" style="6" customWidth="1"/>
    <col min="6259" max="6259" width="6.5703125" style="6" customWidth="1"/>
    <col min="6260" max="6260" width="6.42578125" style="6" customWidth="1"/>
    <col min="6261" max="6261" width="6.5703125" style="6" customWidth="1"/>
    <col min="6262" max="6262" width="6.140625" style="6" customWidth="1"/>
    <col min="6263" max="6263" width="6.42578125" style="6" customWidth="1"/>
    <col min="6264" max="6264" width="6.28515625" style="6" customWidth="1"/>
    <col min="6265" max="6265" width="7.28515625" style="6" customWidth="1"/>
    <col min="6266" max="6266" width="8.42578125" style="6" customWidth="1"/>
    <col min="6267" max="6267" width="5.5703125" style="6" customWidth="1"/>
    <col min="6268" max="6268" width="7.28515625" style="6" customWidth="1"/>
    <col min="6269" max="6269" width="6.140625" style="6" customWidth="1"/>
    <col min="6270" max="6270" width="5.42578125" style="6" customWidth="1"/>
    <col min="6271" max="6271" width="7" style="6" customWidth="1"/>
    <col min="6272" max="6272" width="6.5703125" style="6" customWidth="1"/>
    <col min="6273" max="6273" width="7.28515625" style="6" customWidth="1"/>
    <col min="6274" max="6274" width="4.85546875" style="6" customWidth="1"/>
    <col min="6275" max="6276" width="4.42578125" style="6" customWidth="1"/>
    <col min="6277" max="6277" width="4.140625" style="6" customWidth="1"/>
    <col min="6278" max="6278" width="4.7109375" style="6" customWidth="1"/>
    <col min="6279" max="6279" width="7.85546875" style="6" customWidth="1"/>
    <col min="6280" max="6280" width="7.5703125" style="6" customWidth="1"/>
    <col min="6281" max="6281" width="5.5703125" style="6" customWidth="1"/>
    <col min="6282" max="6282" width="7.140625" style="6" customWidth="1"/>
    <col min="6283" max="6283" width="8" style="6" customWidth="1"/>
    <col min="6284" max="6285" width="7.42578125" style="6" customWidth="1"/>
    <col min="6286" max="6286" width="5.5703125" style="6" customWidth="1"/>
    <col min="6287" max="6287" width="6.28515625" style="6" customWidth="1"/>
    <col min="6288" max="6288" width="6.7109375" style="6" customWidth="1"/>
    <col min="6289" max="6289" width="6.28515625" style="6" customWidth="1"/>
    <col min="6290" max="6290" width="8.5703125" style="6" customWidth="1"/>
    <col min="6291" max="6291" width="7.140625" style="6" customWidth="1"/>
    <col min="6292" max="6292" width="7.28515625" style="6" customWidth="1"/>
    <col min="6293" max="6293" width="6.42578125" style="6" customWidth="1"/>
    <col min="6294" max="6294" width="7.5703125" style="6" customWidth="1"/>
    <col min="6295" max="6295" width="7.140625" style="6" customWidth="1"/>
    <col min="6296" max="6296" width="5.5703125" style="6" customWidth="1"/>
    <col min="6297" max="6297" width="6.140625" style="6" customWidth="1"/>
    <col min="6298" max="6298" width="6.85546875" style="6" customWidth="1"/>
    <col min="6299" max="6299" width="5.5703125" style="6" customWidth="1"/>
    <col min="6300" max="6301" width="4.7109375" style="6" customWidth="1"/>
    <col min="6302" max="6303" width="4.85546875" style="6" customWidth="1"/>
    <col min="6304" max="6304" width="4.28515625" style="6" customWidth="1"/>
    <col min="6305" max="6505" width="9.140625" style="6"/>
    <col min="6506" max="6506" width="11" style="6" customWidth="1"/>
    <col min="6507" max="6507" width="44.42578125" style="6" customWidth="1"/>
    <col min="6508" max="6508" width="13.28515625" style="6" customWidth="1"/>
    <col min="6509" max="6509" width="7.140625" style="6" customWidth="1"/>
    <col min="6510" max="6510" width="8.85546875" style="6" customWidth="1"/>
    <col min="6511" max="6514" width="7.140625" style="6" customWidth="1"/>
    <col min="6515" max="6515" width="6.5703125" style="6" customWidth="1"/>
    <col min="6516" max="6516" width="6.42578125" style="6" customWidth="1"/>
    <col min="6517" max="6517" width="6.5703125" style="6" customWidth="1"/>
    <col min="6518" max="6518" width="6.140625" style="6" customWidth="1"/>
    <col min="6519" max="6519" width="6.42578125" style="6" customWidth="1"/>
    <col min="6520" max="6520" width="6.28515625" style="6" customWidth="1"/>
    <col min="6521" max="6521" width="7.28515625" style="6" customWidth="1"/>
    <col min="6522" max="6522" width="8.42578125" style="6" customWidth="1"/>
    <col min="6523" max="6523" width="5.5703125" style="6" customWidth="1"/>
    <col min="6524" max="6524" width="7.28515625" style="6" customWidth="1"/>
    <col min="6525" max="6525" width="6.140625" style="6" customWidth="1"/>
    <col min="6526" max="6526" width="5.42578125" style="6" customWidth="1"/>
    <col min="6527" max="6527" width="7" style="6" customWidth="1"/>
    <col min="6528" max="6528" width="6.5703125" style="6" customWidth="1"/>
    <col min="6529" max="6529" width="7.28515625" style="6" customWidth="1"/>
    <col min="6530" max="6530" width="4.85546875" style="6" customWidth="1"/>
    <col min="6531" max="6532" width="4.42578125" style="6" customWidth="1"/>
    <col min="6533" max="6533" width="4.140625" style="6" customWidth="1"/>
    <col min="6534" max="6534" width="4.7109375" style="6" customWidth="1"/>
    <col min="6535" max="6535" width="7.85546875" style="6" customWidth="1"/>
    <col min="6536" max="6536" width="7.5703125" style="6" customWidth="1"/>
    <col min="6537" max="6537" width="5.5703125" style="6" customWidth="1"/>
    <col min="6538" max="6538" width="7.140625" style="6" customWidth="1"/>
    <col min="6539" max="6539" width="8" style="6" customWidth="1"/>
    <col min="6540" max="6541" width="7.42578125" style="6" customWidth="1"/>
    <col min="6542" max="6542" width="5.5703125" style="6" customWidth="1"/>
    <col min="6543" max="6543" width="6.28515625" style="6" customWidth="1"/>
    <col min="6544" max="6544" width="6.7109375" style="6" customWidth="1"/>
    <col min="6545" max="6545" width="6.28515625" style="6" customWidth="1"/>
    <col min="6546" max="6546" width="8.5703125" style="6" customWidth="1"/>
    <col min="6547" max="6547" width="7.140625" style="6" customWidth="1"/>
    <col min="6548" max="6548" width="7.28515625" style="6" customWidth="1"/>
    <col min="6549" max="6549" width="6.42578125" style="6" customWidth="1"/>
    <col min="6550" max="6550" width="7.5703125" style="6" customWidth="1"/>
    <col min="6551" max="6551" width="7.140625" style="6" customWidth="1"/>
    <col min="6552" max="6552" width="5.5703125" style="6" customWidth="1"/>
    <col min="6553" max="6553" width="6.140625" style="6" customWidth="1"/>
    <col min="6554" max="6554" width="6.85546875" style="6" customWidth="1"/>
    <col min="6555" max="6555" width="5.5703125" style="6" customWidth="1"/>
    <col min="6556" max="6557" width="4.7109375" style="6" customWidth="1"/>
    <col min="6558" max="6559" width="4.85546875" style="6" customWidth="1"/>
    <col min="6560" max="6560" width="4.28515625" style="6" customWidth="1"/>
    <col min="6561" max="6761" width="9.140625" style="6"/>
    <col min="6762" max="6762" width="11" style="6" customWidth="1"/>
    <col min="6763" max="6763" width="44.42578125" style="6" customWidth="1"/>
    <col min="6764" max="6764" width="13.28515625" style="6" customWidth="1"/>
    <col min="6765" max="6765" width="7.140625" style="6" customWidth="1"/>
    <col min="6766" max="6766" width="8.85546875" style="6" customWidth="1"/>
    <col min="6767" max="6770" width="7.140625" style="6" customWidth="1"/>
    <col min="6771" max="6771" width="6.5703125" style="6" customWidth="1"/>
    <col min="6772" max="6772" width="6.42578125" style="6" customWidth="1"/>
    <col min="6773" max="6773" width="6.5703125" style="6" customWidth="1"/>
    <col min="6774" max="6774" width="6.140625" style="6" customWidth="1"/>
    <col min="6775" max="6775" width="6.42578125" style="6" customWidth="1"/>
    <col min="6776" max="6776" width="6.28515625" style="6" customWidth="1"/>
    <col min="6777" max="6777" width="7.28515625" style="6" customWidth="1"/>
    <col min="6778" max="6778" width="8.42578125" style="6" customWidth="1"/>
    <col min="6779" max="6779" width="5.5703125" style="6" customWidth="1"/>
    <col min="6780" max="6780" width="7.28515625" style="6" customWidth="1"/>
    <col min="6781" max="6781" width="6.140625" style="6" customWidth="1"/>
    <col min="6782" max="6782" width="5.42578125" style="6" customWidth="1"/>
    <col min="6783" max="6783" width="7" style="6" customWidth="1"/>
    <col min="6784" max="6784" width="6.5703125" style="6" customWidth="1"/>
    <col min="6785" max="6785" width="7.28515625" style="6" customWidth="1"/>
    <col min="6786" max="6786" width="4.85546875" style="6" customWidth="1"/>
    <col min="6787" max="6788" width="4.42578125" style="6" customWidth="1"/>
    <col min="6789" max="6789" width="4.140625" style="6" customWidth="1"/>
    <col min="6790" max="6790" width="4.7109375" style="6" customWidth="1"/>
    <col min="6791" max="6791" width="7.85546875" style="6" customWidth="1"/>
    <col min="6792" max="6792" width="7.5703125" style="6" customWidth="1"/>
    <col min="6793" max="6793" width="5.5703125" style="6" customWidth="1"/>
    <col min="6794" max="6794" width="7.140625" style="6" customWidth="1"/>
    <col min="6795" max="6795" width="8" style="6" customWidth="1"/>
    <col min="6796" max="6797" width="7.42578125" style="6" customWidth="1"/>
    <col min="6798" max="6798" width="5.5703125" style="6" customWidth="1"/>
    <col min="6799" max="6799" width="6.28515625" style="6" customWidth="1"/>
    <col min="6800" max="6800" width="6.7109375" style="6" customWidth="1"/>
    <col min="6801" max="6801" width="6.28515625" style="6" customWidth="1"/>
    <col min="6802" max="6802" width="8.5703125" style="6" customWidth="1"/>
    <col min="6803" max="6803" width="7.140625" style="6" customWidth="1"/>
    <col min="6804" max="6804" width="7.28515625" style="6" customWidth="1"/>
    <col min="6805" max="6805" width="6.42578125" style="6" customWidth="1"/>
    <col min="6806" max="6806" width="7.5703125" style="6" customWidth="1"/>
    <col min="6807" max="6807" width="7.140625" style="6" customWidth="1"/>
    <col min="6808" max="6808" width="5.5703125" style="6" customWidth="1"/>
    <col min="6809" max="6809" width="6.140625" style="6" customWidth="1"/>
    <col min="6810" max="6810" width="6.85546875" style="6" customWidth="1"/>
    <col min="6811" max="6811" width="5.5703125" style="6" customWidth="1"/>
    <col min="6812" max="6813" width="4.7109375" style="6" customWidth="1"/>
    <col min="6814" max="6815" width="4.85546875" style="6" customWidth="1"/>
    <col min="6816" max="6816" width="4.28515625" style="6" customWidth="1"/>
    <col min="6817" max="7017" width="9.140625" style="6"/>
    <col min="7018" max="7018" width="11" style="6" customWidth="1"/>
    <col min="7019" max="7019" width="44.42578125" style="6" customWidth="1"/>
    <col min="7020" max="7020" width="13.28515625" style="6" customWidth="1"/>
    <col min="7021" max="7021" width="7.140625" style="6" customWidth="1"/>
    <col min="7022" max="7022" width="8.85546875" style="6" customWidth="1"/>
    <col min="7023" max="7026" width="7.140625" style="6" customWidth="1"/>
    <col min="7027" max="7027" width="6.5703125" style="6" customWidth="1"/>
    <col min="7028" max="7028" width="6.42578125" style="6" customWidth="1"/>
    <col min="7029" max="7029" width="6.5703125" style="6" customWidth="1"/>
    <col min="7030" max="7030" width="6.140625" style="6" customWidth="1"/>
    <col min="7031" max="7031" width="6.42578125" style="6" customWidth="1"/>
    <col min="7032" max="7032" width="6.28515625" style="6" customWidth="1"/>
    <col min="7033" max="7033" width="7.28515625" style="6" customWidth="1"/>
    <col min="7034" max="7034" width="8.42578125" style="6" customWidth="1"/>
    <col min="7035" max="7035" width="5.5703125" style="6" customWidth="1"/>
    <col min="7036" max="7036" width="7.28515625" style="6" customWidth="1"/>
    <col min="7037" max="7037" width="6.140625" style="6" customWidth="1"/>
    <col min="7038" max="7038" width="5.42578125" style="6" customWidth="1"/>
    <col min="7039" max="7039" width="7" style="6" customWidth="1"/>
    <col min="7040" max="7040" width="6.5703125" style="6" customWidth="1"/>
    <col min="7041" max="7041" width="7.28515625" style="6" customWidth="1"/>
    <col min="7042" max="7042" width="4.85546875" style="6" customWidth="1"/>
    <col min="7043" max="7044" width="4.42578125" style="6" customWidth="1"/>
    <col min="7045" max="7045" width="4.140625" style="6" customWidth="1"/>
    <col min="7046" max="7046" width="4.7109375" style="6" customWidth="1"/>
    <col min="7047" max="7047" width="7.85546875" style="6" customWidth="1"/>
    <col min="7048" max="7048" width="7.5703125" style="6" customWidth="1"/>
    <col min="7049" max="7049" width="5.5703125" style="6" customWidth="1"/>
    <col min="7050" max="7050" width="7.140625" style="6" customWidth="1"/>
    <col min="7051" max="7051" width="8" style="6" customWidth="1"/>
    <col min="7052" max="7053" width="7.42578125" style="6" customWidth="1"/>
    <col min="7054" max="7054" width="5.5703125" style="6" customWidth="1"/>
    <col min="7055" max="7055" width="6.28515625" style="6" customWidth="1"/>
    <col min="7056" max="7056" width="6.7109375" style="6" customWidth="1"/>
    <col min="7057" max="7057" width="6.28515625" style="6" customWidth="1"/>
    <col min="7058" max="7058" width="8.5703125" style="6" customWidth="1"/>
    <col min="7059" max="7059" width="7.140625" style="6" customWidth="1"/>
    <col min="7060" max="7060" width="7.28515625" style="6" customWidth="1"/>
    <col min="7061" max="7061" width="6.42578125" style="6" customWidth="1"/>
    <col min="7062" max="7062" width="7.5703125" style="6" customWidth="1"/>
    <col min="7063" max="7063" width="7.140625" style="6" customWidth="1"/>
    <col min="7064" max="7064" width="5.5703125" style="6" customWidth="1"/>
    <col min="7065" max="7065" width="6.140625" style="6" customWidth="1"/>
    <col min="7066" max="7066" width="6.85546875" style="6" customWidth="1"/>
    <col min="7067" max="7067" width="5.5703125" style="6" customWidth="1"/>
    <col min="7068" max="7069" width="4.7109375" style="6" customWidth="1"/>
    <col min="7070" max="7071" width="4.85546875" style="6" customWidth="1"/>
    <col min="7072" max="7072" width="4.28515625" style="6" customWidth="1"/>
    <col min="7073" max="7273" width="9.140625" style="6"/>
    <col min="7274" max="7274" width="11" style="6" customWidth="1"/>
    <col min="7275" max="7275" width="44.42578125" style="6" customWidth="1"/>
    <col min="7276" max="7276" width="13.28515625" style="6" customWidth="1"/>
    <col min="7277" max="7277" width="7.140625" style="6" customWidth="1"/>
    <col min="7278" max="7278" width="8.85546875" style="6" customWidth="1"/>
    <col min="7279" max="7282" width="7.140625" style="6" customWidth="1"/>
    <col min="7283" max="7283" width="6.5703125" style="6" customWidth="1"/>
    <col min="7284" max="7284" width="6.42578125" style="6" customWidth="1"/>
    <col min="7285" max="7285" width="6.5703125" style="6" customWidth="1"/>
    <col min="7286" max="7286" width="6.140625" style="6" customWidth="1"/>
    <col min="7287" max="7287" width="6.42578125" style="6" customWidth="1"/>
    <col min="7288" max="7288" width="6.28515625" style="6" customWidth="1"/>
    <col min="7289" max="7289" width="7.28515625" style="6" customWidth="1"/>
    <col min="7290" max="7290" width="8.42578125" style="6" customWidth="1"/>
    <col min="7291" max="7291" width="5.5703125" style="6" customWidth="1"/>
    <col min="7292" max="7292" width="7.28515625" style="6" customWidth="1"/>
    <col min="7293" max="7293" width="6.140625" style="6" customWidth="1"/>
    <col min="7294" max="7294" width="5.42578125" style="6" customWidth="1"/>
    <col min="7295" max="7295" width="7" style="6" customWidth="1"/>
    <col min="7296" max="7296" width="6.5703125" style="6" customWidth="1"/>
    <col min="7297" max="7297" width="7.28515625" style="6" customWidth="1"/>
    <col min="7298" max="7298" width="4.85546875" style="6" customWidth="1"/>
    <col min="7299" max="7300" width="4.42578125" style="6" customWidth="1"/>
    <col min="7301" max="7301" width="4.140625" style="6" customWidth="1"/>
    <col min="7302" max="7302" width="4.7109375" style="6" customWidth="1"/>
    <col min="7303" max="7303" width="7.85546875" style="6" customWidth="1"/>
    <col min="7304" max="7304" width="7.5703125" style="6" customWidth="1"/>
    <col min="7305" max="7305" width="5.5703125" style="6" customWidth="1"/>
    <col min="7306" max="7306" width="7.140625" style="6" customWidth="1"/>
    <col min="7307" max="7307" width="8" style="6" customWidth="1"/>
    <col min="7308" max="7309" width="7.42578125" style="6" customWidth="1"/>
    <col min="7310" max="7310" width="5.5703125" style="6" customWidth="1"/>
    <col min="7311" max="7311" width="6.28515625" style="6" customWidth="1"/>
    <col min="7312" max="7312" width="6.7109375" style="6" customWidth="1"/>
    <col min="7313" max="7313" width="6.28515625" style="6" customWidth="1"/>
    <col min="7314" max="7314" width="8.5703125" style="6" customWidth="1"/>
    <col min="7315" max="7315" width="7.140625" style="6" customWidth="1"/>
    <col min="7316" max="7316" width="7.28515625" style="6" customWidth="1"/>
    <col min="7317" max="7317" width="6.42578125" style="6" customWidth="1"/>
    <col min="7318" max="7318" width="7.5703125" style="6" customWidth="1"/>
    <col min="7319" max="7319" width="7.140625" style="6" customWidth="1"/>
    <col min="7320" max="7320" width="5.5703125" style="6" customWidth="1"/>
    <col min="7321" max="7321" width="6.140625" style="6" customWidth="1"/>
    <col min="7322" max="7322" width="6.85546875" style="6" customWidth="1"/>
    <col min="7323" max="7323" width="5.5703125" style="6" customWidth="1"/>
    <col min="7324" max="7325" width="4.7109375" style="6" customWidth="1"/>
    <col min="7326" max="7327" width="4.85546875" style="6" customWidth="1"/>
    <col min="7328" max="7328" width="4.28515625" style="6" customWidth="1"/>
    <col min="7329" max="7529" width="9.140625" style="6"/>
    <col min="7530" max="7530" width="11" style="6" customWidth="1"/>
    <col min="7531" max="7531" width="44.42578125" style="6" customWidth="1"/>
    <col min="7532" max="7532" width="13.28515625" style="6" customWidth="1"/>
    <col min="7533" max="7533" width="7.140625" style="6" customWidth="1"/>
    <col min="7534" max="7534" width="8.85546875" style="6" customWidth="1"/>
    <col min="7535" max="7538" width="7.140625" style="6" customWidth="1"/>
    <col min="7539" max="7539" width="6.5703125" style="6" customWidth="1"/>
    <col min="7540" max="7540" width="6.42578125" style="6" customWidth="1"/>
    <col min="7541" max="7541" width="6.5703125" style="6" customWidth="1"/>
    <col min="7542" max="7542" width="6.140625" style="6" customWidth="1"/>
    <col min="7543" max="7543" width="6.42578125" style="6" customWidth="1"/>
    <col min="7544" max="7544" width="6.28515625" style="6" customWidth="1"/>
    <col min="7545" max="7545" width="7.28515625" style="6" customWidth="1"/>
    <col min="7546" max="7546" width="8.42578125" style="6" customWidth="1"/>
    <col min="7547" max="7547" width="5.5703125" style="6" customWidth="1"/>
    <col min="7548" max="7548" width="7.28515625" style="6" customWidth="1"/>
    <col min="7549" max="7549" width="6.140625" style="6" customWidth="1"/>
    <col min="7550" max="7550" width="5.42578125" style="6" customWidth="1"/>
    <col min="7551" max="7551" width="7" style="6" customWidth="1"/>
    <col min="7552" max="7552" width="6.5703125" style="6" customWidth="1"/>
    <col min="7553" max="7553" width="7.28515625" style="6" customWidth="1"/>
    <col min="7554" max="7554" width="4.85546875" style="6" customWidth="1"/>
    <col min="7555" max="7556" width="4.42578125" style="6" customWidth="1"/>
    <col min="7557" max="7557" width="4.140625" style="6" customWidth="1"/>
    <col min="7558" max="7558" width="4.7109375" style="6" customWidth="1"/>
    <col min="7559" max="7559" width="7.85546875" style="6" customWidth="1"/>
    <col min="7560" max="7560" width="7.5703125" style="6" customWidth="1"/>
    <col min="7561" max="7561" width="5.5703125" style="6" customWidth="1"/>
    <col min="7562" max="7562" width="7.140625" style="6" customWidth="1"/>
    <col min="7563" max="7563" width="8" style="6" customWidth="1"/>
    <col min="7564" max="7565" width="7.42578125" style="6" customWidth="1"/>
    <col min="7566" max="7566" width="5.5703125" style="6" customWidth="1"/>
    <col min="7567" max="7567" width="6.28515625" style="6" customWidth="1"/>
    <col min="7568" max="7568" width="6.7109375" style="6" customWidth="1"/>
    <col min="7569" max="7569" width="6.28515625" style="6" customWidth="1"/>
    <col min="7570" max="7570" width="8.5703125" style="6" customWidth="1"/>
    <col min="7571" max="7571" width="7.140625" style="6" customWidth="1"/>
    <col min="7572" max="7572" width="7.28515625" style="6" customWidth="1"/>
    <col min="7573" max="7573" width="6.42578125" style="6" customWidth="1"/>
    <col min="7574" max="7574" width="7.5703125" style="6" customWidth="1"/>
    <col min="7575" max="7575" width="7.140625" style="6" customWidth="1"/>
    <col min="7576" max="7576" width="5.5703125" style="6" customWidth="1"/>
    <col min="7577" max="7577" width="6.140625" style="6" customWidth="1"/>
    <col min="7578" max="7578" width="6.85546875" style="6" customWidth="1"/>
    <col min="7579" max="7579" width="5.5703125" style="6" customWidth="1"/>
    <col min="7580" max="7581" width="4.7109375" style="6" customWidth="1"/>
    <col min="7582" max="7583" width="4.85546875" style="6" customWidth="1"/>
    <col min="7584" max="7584" width="4.28515625" style="6" customWidth="1"/>
    <col min="7585" max="7785" width="9.140625" style="6"/>
    <col min="7786" max="7786" width="11" style="6" customWidth="1"/>
    <col min="7787" max="7787" width="44.42578125" style="6" customWidth="1"/>
    <col min="7788" max="7788" width="13.28515625" style="6" customWidth="1"/>
    <col min="7789" max="7789" width="7.140625" style="6" customWidth="1"/>
    <col min="7790" max="7790" width="8.85546875" style="6" customWidth="1"/>
    <col min="7791" max="7794" width="7.140625" style="6" customWidth="1"/>
    <col min="7795" max="7795" width="6.5703125" style="6" customWidth="1"/>
    <col min="7796" max="7796" width="6.42578125" style="6" customWidth="1"/>
    <col min="7797" max="7797" width="6.5703125" style="6" customWidth="1"/>
    <col min="7798" max="7798" width="6.140625" style="6" customWidth="1"/>
    <col min="7799" max="7799" width="6.42578125" style="6" customWidth="1"/>
    <col min="7800" max="7800" width="6.28515625" style="6" customWidth="1"/>
    <col min="7801" max="7801" width="7.28515625" style="6" customWidth="1"/>
    <col min="7802" max="7802" width="8.42578125" style="6" customWidth="1"/>
    <col min="7803" max="7803" width="5.5703125" style="6" customWidth="1"/>
    <col min="7804" max="7804" width="7.28515625" style="6" customWidth="1"/>
    <col min="7805" max="7805" width="6.140625" style="6" customWidth="1"/>
    <col min="7806" max="7806" width="5.42578125" style="6" customWidth="1"/>
    <col min="7807" max="7807" width="7" style="6" customWidth="1"/>
    <col min="7808" max="7808" width="6.5703125" style="6" customWidth="1"/>
    <col min="7809" max="7809" width="7.28515625" style="6" customWidth="1"/>
    <col min="7810" max="7810" width="4.85546875" style="6" customWidth="1"/>
    <col min="7811" max="7812" width="4.42578125" style="6" customWidth="1"/>
    <col min="7813" max="7813" width="4.140625" style="6" customWidth="1"/>
    <col min="7814" max="7814" width="4.7109375" style="6" customWidth="1"/>
    <col min="7815" max="7815" width="7.85546875" style="6" customWidth="1"/>
    <col min="7816" max="7816" width="7.5703125" style="6" customWidth="1"/>
    <col min="7817" max="7817" width="5.5703125" style="6" customWidth="1"/>
    <col min="7818" max="7818" width="7.140625" style="6" customWidth="1"/>
    <col min="7819" max="7819" width="8" style="6" customWidth="1"/>
    <col min="7820" max="7821" width="7.42578125" style="6" customWidth="1"/>
    <col min="7822" max="7822" width="5.5703125" style="6" customWidth="1"/>
    <col min="7823" max="7823" width="6.28515625" style="6" customWidth="1"/>
    <col min="7824" max="7824" width="6.7109375" style="6" customWidth="1"/>
    <col min="7825" max="7825" width="6.28515625" style="6" customWidth="1"/>
    <col min="7826" max="7826" width="8.5703125" style="6" customWidth="1"/>
    <col min="7827" max="7827" width="7.140625" style="6" customWidth="1"/>
    <col min="7828" max="7828" width="7.28515625" style="6" customWidth="1"/>
    <col min="7829" max="7829" width="6.42578125" style="6" customWidth="1"/>
    <col min="7830" max="7830" width="7.5703125" style="6" customWidth="1"/>
    <col min="7831" max="7831" width="7.140625" style="6" customWidth="1"/>
    <col min="7832" max="7832" width="5.5703125" style="6" customWidth="1"/>
    <col min="7833" max="7833" width="6.140625" style="6" customWidth="1"/>
    <col min="7834" max="7834" width="6.85546875" style="6" customWidth="1"/>
    <col min="7835" max="7835" width="5.5703125" style="6" customWidth="1"/>
    <col min="7836" max="7837" width="4.7109375" style="6" customWidth="1"/>
    <col min="7838" max="7839" width="4.85546875" style="6" customWidth="1"/>
    <col min="7840" max="7840" width="4.28515625" style="6" customWidth="1"/>
    <col min="7841" max="8041" width="9.140625" style="6"/>
    <col min="8042" max="8042" width="11" style="6" customWidth="1"/>
    <col min="8043" max="8043" width="44.42578125" style="6" customWidth="1"/>
    <col min="8044" max="8044" width="13.28515625" style="6" customWidth="1"/>
    <col min="8045" max="8045" width="7.140625" style="6" customWidth="1"/>
    <col min="8046" max="8046" width="8.85546875" style="6" customWidth="1"/>
    <col min="8047" max="8050" width="7.140625" style="6" customWidth="1"/>
    <col min="8051" max="8051" width="6.5703125" style="6" customWidth="1"/>
    <col min="8052" max="8052" width="6.42578125" style="6" customWidth="1"/>
    <col min="8053" max="8053" width="6.5703125" style="6" customWidth="1"/>
    <col min="8054" max="8054" width="6.140625" style="6" customWidth="1"/>
    <col min="8055" max="8055" width="6.42578125" style="6" customWidth="1"/>
    <col min="8056" max="8056" width="6.28515625" style="6" customWidth="1"/>
    <col min="8057" max="8057" width="7.28515625" style="6" customWidth="1"/>
    <col min="8058" max="8058" width="8.42578125" style="6" customWidth="1"/>
    <col min="8059" max="8059" width="5.5703125" style="6" customWidth="1"/>
    <col min="8060" max="8060" width="7.28515625" style="6" customWidth="1"/>
    <col min="8061" max="8061" width="6.140625" style="6" customWidth="1"/>
    <col min="8062" max="8062" width="5.42578125" style="6" customWidth="1"/>
    <col min="8063" max="8063" width="7" style="6" customWidth="1"/>
    <col min="8064" max="8064" width="6.5703125" style="6" customWidth="1"/>
    <col min="8065" max="8065" width="7.28515625" style="6" customWidth="1"/>
    <col min="8066" max="8066" width="4.85546875" style="6" customWidth="1"/>
    <col min="8067" max="8068" width="4.42578125" style="6" customWidth="1"/>
    <col min="8069" max="8069" width="4.140625" style="6" customWidth="1"/>
    <col min="8070" max="8070" width="4.7109375" style="6" customWidth="1"/>
    <col min="8071" max="8071" width="7.85546875" style="6" customWidth="1"/>
    <col min="8072" max="8072" width="7.5703125" style="6" customWidth="1"/>
    <col min="8073" max="8073" width="5.5703125" style="6" customWidth="1"/>
    <col min="8074" max="8074" width="7.140625" style="6" customWidth="1"/>
    <col min="8075" max="8075" width="8" style="6" customWidth="1"/>
    <col min="8076" max="8077" width="7.42578125" style="6" customWidth="1"/>
    <col min="8078" max="8078" width="5.5703125" style="6" customWidth="1"/>
    <col min="8079" max="8079" width="6.28515625" style="6" customWidth="1"/>
    <col min="8080" max="8080" width="6.7109375" style="6" customWidth="1"/>
    <col min="8081" max="8081" width="6.28515625" style="6" customWidth="1"/>
    <col min="8082" max="8082" width="8.5703125" style="6" customWidth="1"/>
    <col min="8083" max="8083" width="7.140625" style="6" customWidth="1"/>
    <col min="8084" max="8084" width="7.28515625" style="6" customWidth="1"/>
    <col min="8085" max="8085" width="6.42578125" style="6" customWidth="1"/>
    <col min="8086" max="8086" width="7.5703125" style="6" customWidth="1"/>
    <col min="8087" max="8087" width="7.140625" style="6" customWidth="1"/>
    <col min="8088" max="8088" width="5.5703125" style="6" customWidth="1"/>
    <col min="8089" max="8089" width="6.140625" style="6" customWidth="1"/>
    <col min="8090" max="8090" width="6.85546875" style="6" customWidth="1"/>
    <col min="8091" max="8091" width="5.5703125" style="6" customWidth="1"/>
    <col min="8092" max="8093" width="4.7109375" style="6" customWidth="1"/>
    <col min="8094" max="8095" width="4.85546875" style="6" customWidth="1"/>
    <col min="8096" max="8096" width="4.28515625" style="6" customWidth="1"/>
    <col min="8097" max="8297" width="9.140625" style="6"/>
    <col min="8298" max="8298" width="11" style="6" customWidth="1"/>
    <col min="8299" max="8299" width="44.42578125" style="6" customWidth="1"/>
    <col min="8300" max="8300" width="13.28515625" style="6" customWidth="1"/>
    <col min="8301" max="8301" width="7.140625" style="6" customWidth="1"/>
    <col min="8302" max="8302" width="8.85546875" style="6" customWidth="1"/>
    <col min="8303" max="8306" width="7.140625" style="6" customWidth="1"/>
    <col min="8307" max="8307" width="6.5703125" style="6" customWidth="1"/>
    <col min="8308" max="8308" width="6.42578125" style="6" customWidth="1"/>
    <col min="8309" max="8309" width="6.5703125" style="6" customWidth="1"/>
    <col min="8310" max="8310" width="6.140625" style="6" customWidth="1"/>
    <col min="8311" max="8311" width="6.42578125" style="6" customWidth="1"/>
    <col min="8312" max="8312" width="6.28515625" style="6" customWidth="1"/>
    <col min="8313" max="8313" width="7.28515625" style="6" customWidth="1"/>
    <col min="8314" max="8314" width="8.42578125" style="6" customWidth="1"/>
    <col min="8315" max="8315" width="5.5703125" style="6" customWidth="1"/>
    <col min="8316" max="8316" width="7.28515625" style="6" customWidth="1"/>
    <col min="8317" max="8317" width="6.140625" style="6" customWidth="1"/>
    <col min="8318" max="8318" width="5.42578125" style="6" customWidth="1"/>
    <col min="8319" max="8319" width="7" style="6" customWidth="1"/>
    <col min="8320" max="8320" width="6.5703125" style="6" customWidth="1"/>
    <col min="8321" max="8321" width="7.28515625" style="6" customWidth="1"/>
    <col min="8322" max="8322" width="4.85546875" style="6" customWidth="1"/>
    <col min="8323" max="8324" width="4.42578125" style="6" customWidth="1"/>
    <col min="8325" max="8325" width="4.140625" style="6" customWidth="1"/>
    <col min="8326" max="8326" width="4.7109375" style="6" customWidth="1"/>
    <col min="8327" max="8327" width="7.85546875" style="6" customWidth="1"/>
    <col min="8328" max="8328" width="7.5703125" style="6" customWidth="1"/>
    <col min="8329" max="8329" width="5.5703125" style="6" customWidth="1"/>
    <col min="8330" max="8330" width="7.140625" style="6" customWidth="1"/>
    <col min="8331" max="8331" width="8" style="6" customWidth="1"/>
    <col min="8332" max="8333" width="7.42578125" style="6" customWidth="1"/>
    <col min="8334" max="8334" width="5.5703125" style="6" customWidth="1"/>
    <col min="8335" max="8335" width="6.28515625" style="6" customWidth="1"/>
    <col min="8336" max="8336" width="6.7109375" style="6" customWidth="1"/>
    <col min="8337" max="8337" width="6.28515625" style="6" customWidth="1"/>
    <col min="8338" max="8338" width="8.5703125" style="6" customWidth="1"/>
    <col min="8339" max="8339" width="7.140625" style="6" customWidth="1"/>
    <col min="8340" max="8340" width="7.28515625" style="6" customWidth="1"/>
    <col min="8341" max="8341" width="6.42578125" style="6" customWidth="1"/>
    <col min="8342" max="8342" width="7.5703125" style="6" customWidth="1"/>
    <col min="8343" max="8343" width="7.140625" style="6" customWidth="1"/>
    <col min="8344" max="8344" width="5.5703125" style="6" customWidth="1"/>
    <col min="8345" max="8345" width="6.140625" style="6" customWidth="1"/>
    <col min="8346" max="8346" width="6.85546875" style="6" customWidth="1"/>
    <col min="8347" max="8347" width="5.5703125" style="6" customWidth="1"/>
    <col min="8348" max="8349" width="4.7109375" style="6" customWidth="1"/>
    <col min="8350" max="8351" width="4.85546875" style="6" customWidth="1"/>
    <col min="8352" max="8352" width="4.28515625" style="6" customWidth="1"/>
    <col min="8353" max="8553" width="9.140625" style="6"/>
    <col min="8554" max="8554" width="11" style="6" customWidth="1"/>
    <col min="8555" max="8555" width="44.42578125" style="6" customWidth="1"/>
    <col min="8556" max="8556" width="13.28515625" style="6" customWidth="1"/>
    <col min="8557" max="8557" width="7.140625" style="6" customWidth="1"/>
    <col min="8558" max="8558" width="8.85546875" style="6" customWidth="1"/>
    <col min="8559" max="8562" width="7.140625" style="6" customWidth="1"/>
    <col min="8563" max="8563" width="6.5703125" style="6" customWidth="1"/>
    <col min="8564" max="8564" width="6.42578125" style="6" customWidth="1"/>
    <col min="8565" max="8565" width="6.5703125" style="6" customWidth="1"/>
    <col min="8566" max="8566" width="6.140625" style="6" customWidth="1"/>
    <col min="8567" max="8567" width="6.42578125" style="6" customWidth="1"/>
    <col min="8568" max="8568" width="6.28515625" style="6" customWidth="1"/>
    <col min="8569" max="8569" width="7.28515625" style="6" customWidth="1"/>
    <col min="8570" max="8570" width="8.42578125" style="6" customWidth="1"/>
    <col min="8571" max="8571" width="5.5703125" style="6" customWidth="1"/>
    <col min="8572" max="8572" width="7.28515625" style="6" customWidth="1"/>
    <col min="8573" max="8573" width="6.140625" style="6" customWidth="1"/>
    <col min="8574" max="8574" width="5.42578125" style="6" customWidth="1"/>
    <col min="8575" max="8575" width="7" style="6" customWidth="1"/>
    <col min="8576" max="8576" width="6.5703125" style="6" customWidth="1"/>
    <col min="8577" max="8577" width="7.28515625" style="6" customWidth="1"/>
    <col min="8578" max="8578" width="4.85546875" style="6" customWidth="1"/>
    <col min="8579" max="8580" width="4.42578125" style="6" customWidth="1"/>
    <col min="8581" max="8581" width="4.140625" style="6" customWidth="1"/>
    <col min="8582" max="8582" width="4.7109375" style="6" customWidth="1"/>
    <col min="8583" max="8583" width="7.85546875" style="6" customWidth="1"/>
    <col min="8584" max="8584" width="7.5703125" style="6" customWidth="1"/>
    <col min="8585" max="8585" width="5.5703125" style="6" customWidth="1"/>
    <col min="8586" max="8586" width="7.140625" style="6" customWidth="1"/>
    <col min="8587" max="8587" width="8" style="6" customWidth="1"/>
    <col min="8588" max="8589" width="7.42578125" style="6" customWidth="1"/>
    <col min="8590" max="8590" width="5.5703125" style="6" customWidth="1"/>
    <col min="8591" max="8591" width="6.28515625" style="6" customWidth="1"/>
    <col min="8592" max="8592" width="6.7109375" style="6" customWidth="1"/>
    <col min="8593" max="8593" width="6.28515625" style="6" customWidth="1"/>
    <col min="8594" max="8594" width="8.5703125" style="6" customWidth="1"/>
    <col min="8595" max="8595" width="7.140625" style="6" customWidth="1"/>
    <col min="8596" max="8596" width="7.28515625" style="6" customWidth="1"/>
    <col min="8597" max="8597" width="6.42578125" style="6" customWidth="1"/>
    <col min="8598" max="8598" width="7.5703125" style="6" customWidth="1"/>
    <col min="8599" max="8599" width="7.140625" style="6" customWidth="1"/>
    <col min="8600" max="8600" width="5.5703125" style="6" customWidth="1"/>
    <col min="8601" max="8601" width="6.140625" style="6" customWidth="1"/>
    <col min="8602" max="8602" width="6.85546875" style="6" customWidth="1"/>
    <col min="8603" max="8603" width="5.5703125" style="6" customWidth="1"/>
    <col min="8604" max="8605" width="4.7109375" style="6" customWidth="1"/>
    <col min="8606" max="8607" width="4.85546875" style="6" customWidth="1"/>
    <col min="8608" max="8608" width="4.28515625" style="6" customWidth="1"/>
    <col min="8609" max="8809" width="9.140625" style="6"/>
    <col min="8810" max="8810" width="11" style="6" customWidth="1"/>
    <col min="8811" max="8811" width="44.42578125" style="6" customWidth="1"/>
    <col min="8812" max="8812" width="13.28515625" style="6" customWidth="1"/>
    <col min="8813" max="8813" width="7.140625" style="6" customWidth="1"/>
    <col min="8814" max="8814" width="8.85546875" style="6" customWidth="1"/>
    <col min="8815" max="8818" width="7.140625" style="6" customWidth="1"/>
    <col min="8819" max="8819" width="6.5703125" style="6" customWidth="1"/>
    <col min="8820" max="8820" width="6.42578125" style="6" customWidth="1"/>
    <col min="8821" max="8821" width="6.5703125" style="6" customWidth="1"/>
    <col min="8822" max="8822" width="6.140625" style="6" customWidth="1"/>
    <col min="8823" max="8823" width="6.42578125" style="6" customWidth="1"/>
    <col min="8824" max="8824" width="6.28515625" style="6" customWidth="1"/>
    <col min="8825" max="8825" width="7.28515625" style="6" customWidth="1"/>
    <col min="8826" max="8826" width="8.42578125" style="6" customWidth="1"/>
    <col min="8827" max="8827" width="5.5703125" style="6" customWidth="1"/>
    <col min="8828" max="8828" width="7.28515625" style="6" customWidth="1"/>
    <col min="8829" max="8829" width="6.140625" style="6" customWidth="1"/>
    <col min="8830" max="8830" width="5.42578125" style="6" customWidth="1"/>
    <col min="8831" max="8831" width="7" style="6" customWidth="1"/>
    <col min="8832" max="8832" width="6.5703125" style="6" customWidth="1"/>
    <col min="8833" max="8833" width="7.28515625" style="6" customWidth="1"/>
    <col min="8834" max="8834" width="4.85546875" style="6" customWidth="1"/>
    <col min="8835" max="8836" width="4.42578125" style="6" customWidth="1"/>
    <col min="8837" max="8837" width="4.140625" style="6" customWidth="1"/>
    <col min="8838" max="8838" width="4.7109375" style="6" customWidth="1"/>
    <col min="8839" max="8839" width="7.85546875" style="6" customWidth="1"/>
    <col min="8840" max="8840" width="7.5703125" style="6" customWidth="1"/>
    <col min="8841" max="8841" width="5.5703125" style="6" customWidth="1"/>
    <col min="8842" max="8842" width="7.140625" style="6" customWidth="1"/>
    <col min="8843" max="8843" width="8" style="6" customWidth="1"/>
    <col min="8844" max="8845" width="7.42578125" style="6" customWidth="1"/>
    <col min="8846" max="8846" width="5.5703125" style="6" customWidth="1"/>
    <col min="8847" max="8847" width="6.28515625" style="6" customWidth="1"/>
    <col min="8848" max="8848" width="6.7109375" style="6" customWidth="1"/>
    <col min="8849" max="8849" width="6.28515625" style="6" customWidth="1"/>
    <col min="8850" max="8850" width="8.5703125" style="6" customWidth="1"/>
    <col min="8851" max="8851" width="7.140625" style="6" customWidth="1"/>
    <col min="8852" max="8852" width="7.28515625" style="6" customWidth="1"/>
    <col min="8853" max="8853" width="6.42578125" style="6" customWidth="1"/>
    <col min="8854" max="8854" width="7.5703125" style="6" customWidth="1"/>
    <col min="8855" max="8855" width="7.140625" style="6" customWidth="1"/>
    <col min="8856" max="8856" width="5.5703125" style="6" customWidth="1"/>
    <col min="8857" max="8857" width="6.140625" style="6" customWidth="1"/>
    <col min="8858" max="8858" width="6.85546875" style="6" customWidth="1"/>
    <col min="8859" max="8859" width="5.5703125" style="6" customWidth="1"/>
    <col min="8860" max="8861" width="4.7109375" style="6" customWidth="1"/>
    <col min="8862" max="8863" width="4.85546875" style="6" customWidth="1"/>
    <col min="8864" max="8864" width="4.28515625" style="6" customWidth="1"/>
    <col min="8865" max="9065" width="9.140625" style="6"/>
    <col min="9066" max="9066" width="11" style="6" customWidth="1"/>
    <col min="9067" max="9067" width="44.42578125" style="6" customWidth="1"/>
    <col min="9068" max="9068" width="13.28515625" style="6" customWidth="1"/>
    <col min="9069" max="9069" width="7.140625" style="6" customWidth="1"/>
    <col min="9070" max="9070" width="8.85546875" style="6" customWidth="1"/>
    <col min="9071" max="9074" width="7.140625" style="6" customWidth="1"/>
    <col min="9075" max="9075" width="6.5703125" style="6" customWidth="1"/>
    <col min="9076" max="9076" width="6.42578125" style="6" customWidth="1"/>
    <col min="9077" max="9077" width="6.5703125" style="6" customWidth="1"/>
    <col min="9078" max="9078" width="6.140625" style="6" customWidth="1"/>
    <col min="9079" max="9079" width="6.42578125" style="6" customWidth="1"/>
    <col min="9080" max="9080" width="6.28515625" style="6" customWidth="1"/>
    <col min="9081" max="9081" width="7.28515625" style="6" customWidth="1"/>
    <col min="9082" max="9082" width="8.42578125" style="6" customWidth="1"/>
    <col min="9083" max="9083" width="5.5703125" style="6" customWidth="1"/>
    <col min="9084" max="9084" width="7.28515625" style="6" customWidth="1"/>
    <col min="9085" max="9085" width="6.140625" style="6" customWidth="1"/>
    <col min="9086" max="9086" width="5.42578125" style="6" customWidth="1"/>
    <col min="9087" max="9087" width="7" style="6" customWidth="1"/>
    <col min="9088" max="9088" width="6.5703125" style="6" customWidth="1"/>
    <col min="9089" max="9089" width="7.28515625" style="6" customWidth="1"/>
    <col min="9090" max="9090" width="4.85546875" style="6" customWidth="1"/>
    <col min="9091" max="9092" width="4.42578125" style="6" customWidth="1"/>
    <col min="9093" max="9093" width="4.140625" style="6" customWidth="1"/>
    <col min="9094" max="9094" width="4.7109375" style="6" customWidth="1"/>
    <col min="9095" max="9095" width="7.85546875" style="6" customWidth="1"/>
    <col min="9096" max="9096" width="7.5703125" style="6" customWidth="1"/>
    <col min="9097" max="9097" width="5.5703125" style="6" customWidth="1"/>
    <col min="9098" max="9098" width="7.140625" style="6" customWidth="1"/>
    <col min="9099" max="9099" width="8" style="6" customWidth="1"/>
    <col min="9100" max="9101" width="7.42578125" style="6" customWidth="1"/>
    <col min="9102" max="9102" width="5.5703125" style="6" customWidth="1"/>
    <col min="9103" max="9103" width="6.28515625" style="6" customWidth="1"/>
    <col min="9104" max="9104" width="6.7109375" style="6" customWidth="1"/>
    <col min="9105" max="9105" width="6.28515625" style="6" customWidth="1"/>
    <col min="9106" max="9106" width="8.5703125" style="6" customWidth="1"/>
    <col min="9107" max="9107" width="7.140625" style="6" customWidth="1"/>
    <col min="9108" max="9108" width="7.28515625" style="6" customWidth="1"/>
    <col min="9109" max="9109" width="6.42578125" style="6" customWidth="1"/>
    <col min="9110" max="9110" width="7.5703125" style="6" customWidth="1"/>
    <col min="9111" max="9111" width="7.140625" style="6" customWidth="1"/>
    <col min="9112" max="9112" width="5.5703125" style="6" customWidth="1"/>
    <col min="9113" max="9113" width="6.140625" style="6" customWidth="1"/>
    <col min="9114" max="9114" width="6.85546875" style="6" customWidth="1"/>
    <col min="9115" max="9115" width="5.5703125" style="6" customWidth="1"/>
    <col min="9116" max="9117" width="4.7109375" style="6" customWidth="1"/>
    <col min="9118" max="9119" width="4.85546875" style="6" customWidth="1"/>
    <col min="9120" max="9120" width="4.28515625" style="6" customWidth="1"/>
    <col min="9121" max="9321" width="9.140625" style="6"/>
    <col min="9322" max="9322" width="11" style="6" customWidth="1"/>
    <col min="9323" max="9323" width="44.42578125" style="6" customWidth="1"/>
    <col min="9324" max="9324" width="13.28515625" style="6" customWidth="1"/>
    <col min="9325" max="9325" width="7.140625" style="6" customWidth="1"/>
    <col min="9326" max="9326" width="8.85546875" style="6" customWidth="1"/>
    <col min="9327" max="9330" width="7.140625" style="6" customWidth="1"/>
    <col min="9331" max="9331" width="6.5703125" style="6" customWidth="1"/>
    <col min="9332" max="9332" width="6.42578125" style="6" customWidth="1"/>
    <col min="9333" max="9333" width="6.5703125" style="6" customWidth="1"/>
    <col min="9334" max="9334" width="6.140625" style="6" customWidth="1"/>
    <col min="9335" max="9335" width="6.42578125" style="6" customWidth="1"/>
    <col min="9336" max="9336" width="6.28515625" style="6" customWidth="1"/>
    <col min="9337" max="9337" width="7.28515625" style="6" customWidth="1"/>
    <col min="9338" max="9338" width="8.42578125" style="6" customWidth="1"/>
    <col min="9339" max="9339" width="5.5703125" style="6" customWidth="1"/>
    <col min="9340" max="9340" width="7.28515625" style="6" customWidth="1"/>
    <col min="9341" max="9341" width="6.140625" style="6" customWidth="1"/>
    <col min="9342" max="9342" width="5.42578125" style="6" customWidth="1"/>
    <col min="9343" max="9343" width="7" style="6" customWidth="1"/>
    <col min="9344" max="9344" width="6.5703125" style="6" customWidth="1"/>
    <col min="9345" max="9345" width="7.28515625" style="6" customWidth="1"/>
    <col min="9346" max="9346" width="4.85546875" style="6" customWidth="1"/>
    <col min="9347" max="9348" width="4.42578125" style="6" customWidth="1"/>
    <col min="9349" max="9349" width="4.140625" style="6" customWidth="1"/>
    <col min="9350" max="9350" width="4.7109375" style="6" customWidth="1"/>
    <col min="9351" max="9351" width="7.85546875" style="6" customWidth="1"/>
    <col min="9352" max="9352" width="7.5703125" style="6" customWidth="1"/>
    <col min="9353" max="9353" width="5.5703125" style="6" customWidth="1"/>
    <col min="9354" max="9354" width="7.140625" style="6" customWidth="1"/>
    <col min="9355" max="9355" width="8" style="6" customWidth="1"/>
    <col min="9356" max="9357" width="7.42578125" style="6" customWidth="1"/>
    <col min="9358" max="9358" width="5.5703125" style="6" customWidth="1"/>
    <col min="9359" max="9359" width="6.28515625" style="6" customWidth="1"/>
    <col min="9360" max="9360" width="6.7109375" style="6" customWidth="1"/>
    <col min="9361" max="9361" width="6.28515625" style="6" customWidth="1"/>
    <col min="9362" max="9362" width="8.5703125" style="6" customWidth="1"/>
    <col min="9363" max="9363" width="7.140625" style="6" customWidth="1"/>
    <col min="9364" max="9364" width="7.28515625" style="6" customWidth="1"/>
    <col min="9365" max="9365" width="6.42578125" style="6" customWidth="1"/>
    <col min="9366" max="9366" width="7.5703125" style="6" customWidth="1"/>
    <col min="9367" max="9367" width="7.140625" style="6" customWidth="1"/>
    <col min="9368" max="9368" width="5.5703125" style="6" customWidth="1"/>
    <col min="9369" max="9369" width="6.140625" style="6" customWidth="1"/>
    <col min="9370" max="9370" width="6.85546875" style="6" customWidth="1"/>
    <col min="9371" max="9371" width="5.5703125" style="6" customWidth="1"/>
    <col min="9372" max="9373" width="4.7109375" style="6" customWidth="1"/>
    <col min="9374" max="9375" width="4.85546875" style="6" customWidth="1"/>
    <col min="9376" max="9376" width="4.28515625" style="6" customWidth="1"/>
    <col min="9377" max="9577" width="9.140625" style="6"/>
    <col min="9578" max="9578" width="11" style="6" customWidth="1"/>
    <col min="9579" max="9579" width="44.42578125" style="6" customWidth="1"/>
    <col min="9580" max="9580" width="13.28515625" style="6" customWidth="1"/>
    <col min="9581" max="9581" width="7.140625" style="6" customWidth="1"/>
    <col min="9582" max="9582" width="8.85546875" style="6" customWidth="1"/>
    <col min="9583" max="9586" width="7.140625" style="6" customWidth="1"/>
    <col min="9587" max="9587" width="6.5703125" style="6" customWidth="1"/>
    <col min="9588" max="9588" width="6.42578125" style="6" customWidth="1"/>
    <col min="9589" max="9589" width="6.5703125" style="6" customWidth="1"/>
    <col min="9590" max="9590" width="6.140625" style="6" customWidth="1"/>
    <col min="9591" max="9591" width="6.42578125" style="6" customWidth="1"/>
    <col min="9592" max="9592" width="6.28515625" style="6" customWidth="1"/>
    <col min="9593" max="9593" width="7.28515625" style="6" customWidth="1"/>
    <col min="9594" max="9594" width="8.42578125" style="6" customWidth="1"/>
    <col min="9595" max="9595" width="5.5703125" style="6" customWidth="1"/>
    <col min="9596" max="9596" width="7.28515625" style="6" customWidth="1"/>
    <col min="9597" max="9597" width="6.140625" style="6" customWidth="1"/>
    <col min="9598" max="9598" width="5.42578125" style="6" customWidth="1"/>
    <col min="9599" max="9599" width="7" style="6" customWidth="1"/>
    <col min="9600" max="9600" width="6.5703125" style="6" customWidth="1"/>
    <col min="9601" max="9601" width="7.28515625" style="6" customWidth="1"/>
    <col min="9602" max="9602" width="4.85546875" style="6" customWidth="1"/>
    <col min="9603" max="9604" width="4.42578125" style="6" customWidth="1"/>
    <col min="9605" max="9605" width="4.140625" style="6" customWidth="1"/>
    <col min="9606" max="9606" width="4.7109375" style="6" customWidth="1"/>
    <col min="9607" max="9607" width="7.85546875" style="6" customWidth="1"/>
    <col min="9608" max="9608" width="7.5703125" style="6" customWidth="1"/>
    <col min="9609" max="9609" width="5.5703125" style="6" customWidth="1"/>
    <col min="9610" max="9610" width="7.140625" style="6" customWidth="1"/>
    <col min="9611" max="9611" width="8" style="6" customWidth="1"/>
    <col min="9612" max="9613" width="7.42578125" style="6" customWidth="1"/>
    <col min="9614" max="9614" width="5.5703125" style="6" customWidth="1"/>
    <col min="9615" max="9615" width="6.28515625" style="6" customWidth="1"/>
    <col min="9616" max="9616" width="6.7109375" style="6" customWidth="1"/>
    <col min="9617" max="9617" width="6.28515625" style="6" customWidth="1"/>
    <col min="9618" max="9618" width="8.5703125" style="6" customWidth="1"/>
    <col min="9619" max="9619" width="7.140625" style="6" customWidth="1"/>
    <col min="9620" max="9620" width="7.28515625" style="6" customWidth="1"/>
    <col min="9621" max="9621" width="6.42578125" style="6" customWidth="1"/>
    <col min="9622" max="9622" width="7.5703125" style="6" customWidth="1"/>
    <col min="9623" max="9623" width="7.140625" style="6" customWidth="1"/>
    <col min="9624" max="9624" width="5.5703125" style="6" customWidth="1"/>
    <col min="9625" max="9625" width="6.140625" style="6" customWidth="1"/>
    <col min="9626" max="9626" width="6.85546875" style="6" customWidth="1"/>
    <col min="9627" max="9627" width="5.5703125" style="6" customWidth="1"/>
    <col min="9628" max="9629" width="4.7109375" style="6" customWidth="1"/>
    <col min="9630" max="9631" width="4.85546875" style="6" customWidth="1"/>
    <col min="9632" max="9632" width="4.28515625" style="6" customWidth="1"/>
    <col min="9633" max="9833" width="9.140625" style="6"/>
    <col min="9834" max="9834" width="11" style="6" customWidth="1"/>
    <col min="9835" max="9835" width="44.42578125" style="6" customWidth="1"/>
    <col min="9836" max="9836" width="13.28515625" style="6" customWidth="1"/>
    <col min="9837" max="9837" width="7.140625" style="6" customWidth="1"/>
    <col min="9838" max="9838" width="8.85546875" style="6" customWidth="1"/>
    <col min="9839" max="9842" width="7.140625" style="6" customWidth="1"/>
    <col min="9843" max="9843" width="6.5703125" style="6" customWidth="1"/>
    <col min="9844" max="9844" width="6.42578125" style="6" customWidth="1"/>
    <col min="9845" max="9845" width="6.5703125" style="6" customWidth="1"/>
    <col min="9846" max="9846" width="6.140625" style="6" customWidth="1"/>
    <col min="9847" max="9847" width="6.42578125" style="6" customWidth="1"/>
    <col min="9848" max="9848" width="6.28515625" style="6" customWidth="1"/>
    <col min="9849" max="9849" width="7.28515625" style="6" customWidth="1"/>
    <col min="9850" max="9850" width="8.42578125" style="6" customWidth="1"/>
    <col min="9851" max="9851" width="5.5703125" style="6" customWidth="1"/>
    <col min="9852" max="9852" width="7.28515625" style="6" customWidth="1"/>
    <col min="9853" max="9853" width="6.140625" style="6" customWidth="1"/>
    <col min="9854" max="9854" width="5.42578125" style="6" customWidth="1"/>
    <col min="9855" max="9855" width="7" style="6" customWidth="1"/>
    <col min="9856" max="9856" width="6.5703125" style="6" customWidth="1"/>
    <col min="9857" max="9857" width="7.28515625" style="6" customWidth="1"/>
    <col min="9858" max="9858" width="4.85546875" style="6" customWidth="1"/>
    <col min="9859" max="9860" width="4.42578125" style="6" customWidth="1"/>
    <col min="9861" max="9861" width="4.140625" style="6" customWidth="1"/>
    <col min="9862" max="9862" width="4.7109375" style="6" customWidth="1"/>
    <col min="9863" max="9863" width="7.85546875" style="6" customWidth="1"/>
    <col min="9864" max="9864" width="7.5703125" style="6" customWidth="1"/>
    <col min="9865" max="9865" width="5.5703125" style="6" customWidth="1"/>
    <col min="9866" max="9866" width="7.140625" style="6" customWidth="1"/>
    <col min="9867" max="9867" width="8" style="6" customWidth="1"/>
    <col min="9868" max="9869" width="7.42578125" style="6" customWidth="1"/>
    <col min="9870" max="9870" width="5.5703125" style="6" customWidth="1"/>
    <col min="9871" max="9871" width="6.28515625" style="6" customWidth="1"/>
    <col min="9872" max="9872" width="6.7109375" style="6" customWidth="1"/>
    <col min="9873" max="9873" width="6.28515625" style="6" customWidth="1"/>
    <col min="9874" max="9874" width="8.5703125" style="6" customWidth="1"/>
    <col min="9875" max="9875" width="7.140625" style="6" customWidth="1"/>
    <col min="9876" max="9876" width="7.28515625" style="6" customWidth="1"/>
    <col min="9877" max="9877" width="6.42578125" style="6" customWidth="1"/>
    <col min="9878" max="9878" width="7.5703125" style="6" customWidth="1"/>
    <col min="9879" max="9879" width="7.140625" style="6" customWidth="1"/>
    <col min="9880" max="9880" width="5.5703125" style="6" customWidth="1"/>
    <col min="9881" max="9881" width="6.140625" style="6" customWidth="1"/>
    <col min="9882" max="9882" width="6.85546875" style="6" customWidth="1"/>
    <col min="9883" max="9883" width="5.5703125" style="6" customWidth="1"/>
    <col min="9884" max="9885" width="4.7109375" style="6" customWidth="1"/>
    <col min="9886" max="9887" width="4.85546875" style="6" customWidth="1"/>
    <col min="9888" max="9888" width="4.28515625" style="6" customWidth="1"/>
    <col min="9889" max="10089" width="9.140625" style="6"/>
    <col min="10090" max="10090" width="11" style="6" customWidth="1"/>
    <col min="10091" max="10091" width="44.42578125" style="6" customWidth="1"/>
    <col min="10092" max="10092" width="13.28515625" style="6" customWidth="1"/>
    <col min="10093" max="10093" width="7.140625" style="6" customWidth="1"/>
    <col min="10094" max="10094" width="8.85546875" style="6" customWidth="1"/>
    <col min="10095" max="10098" width="7.140625" style="6" customWidth="1"/>
    <col min="10099" max="10099" width="6.5703125" style="6" customWidth="1"/>
    <col min="10100" max="10100" width="6.42578125" style="6" customWidth="1"/>
    <col min="10101" max="10101" width="6.5703125" style="6" customWidth="1"/>
    <col min="10102" max="10102" width="6.140625" style="6" customWidth="1"/>
    <col min="10103" max="10103" width="6.42578125" style="6" customWidth="1"/>
    <col min="10104" max="10104" width="6.28515625" style="6" customWidth="1"/>
    <col min="10105" max="10105" width="7.28515625" style="6" customWidth="1"/>
    <col min="10106" max="10106" width="8.42578125" style="6" customWidth="1"/>
    <col min="10107" max="10107" width="5.5703125" style="6" customWidth="1"/>
    <col min="10108" max="10108" width="7.28515625" style="6" customWidth="1"/>
    <col min="10109" max="10109" width="6.140625" style="6" customWidth="1"/>
    <col min="10110" max="10110" width="5.42578125" style="6" customWidth="1"/>
    <col min="10111" max="10111" width="7" style="6" customWidth="1"/>
    <col min="10112" max="10112" width="6.5703125" style="6" customWidth="1"/>
    <col min="10113" max="10113" width="7.28515625" style="6" customWidth="1"/>
    <col min="10114" max="10114" width="4.85546875" style="6" customWidth="1"/>
    <col min="10115" max="10116" width="4.42578125" style="6" customWidth="1"/>
    <col min="10117" max="10117" width="4.140625" style="6" customWidth="1"/>
    <col min="10118" max="10118" width="4.7109375" style="6" customWidth="1"/>
    <col min="10119" max="10119" width="7.85546875" style="6" customWidth="1"/>
    <col min="10120" max="10120" width="7.5703125" style="6" customWidth="1"/>
    <col min="10121" max="10121" width="5.5703125" style="6" customWidth="1"/>
    <col min="10122" max="10122" width="7.140625" style="6" customWidth="1"/>
    <col min="10123" max="10123" width="8" style="6" customWidth="1"/>
    <col min="10124" max="10125" width="7.42578125" style="6" customWidth="1"/>
    <col min="10126" max="10126" width="5.5703125" style="6" customWidth="1"/>
    <col min="10127" max="10127" width="6.28515625" style="6" customWidth="1"/>
    <col min="10128" max="10128" width="6.7109375" style="6" customWidth="1"/>
    <col min="10129" max="10129" width="6.28515625" style="6" customWidth="1"/>
    <col min="10130" max="10130" width="8.5703125" style="6" customWidth="1"/>
    <col min="10131" max="10131" width="7.140625" style="6" customWidth="1"/>
    <col min="10132" max="10132" width="7.28515625" style="6" customWidth="1"/>
    <col min="10133" max="10133" width="6.42578125" style="6" customWidth="1"/>
    <col min="10134" max="10134" width="7.5703125" style="6" customWidth="1"/>
    <col min="10135" max="10135" width="7.140625" style="6" customWidth="1"/>
    <col min="10136" max="10136" width="5.5703125" style="6" customWidth="1"/>
    <col min="10137" max="10137" width="6.140625" style="6" customWidth="1"/>
    <col min="10138" max="10138" width="6.85546875" style="6" customWidth="1"/>
    <col min="10139" max="10139" width="5.5703125" style="6" customWidth="1"/>
    <col min="10140" max="10141" width="4.7109375" style="6" customWidth="1"/>
    <col min="10142" max="10143" width="4.85546875" style="6" customWidth="1"/>
    <col min="10144" max="10144" width="4.28515625" style="6" customWidth="1"/>
    <col min="10145" max="10345" width="9.140625" style="6"/>
    <col min="10346" max="10346" width="11" style="6" customWidth="1"/>
    <col min="10347" max="10347" width="44.42578125" style="6" customWidth="1"/>
    <col min="10348" max="10348" width="13.28515625" style="6" customWidth="1"/>
    <col min="10349" max="10349" width="7.140625" style="6" customWidth="1"/>
    <col min="10350" max="10350" width="8.85546875" style="6" customWidth="1"/>
    <col min="10351" max="10354" width="7.140625" style="6" customWidth="1"/>
    <col min="10355" max="10355" width="6.5703125" style="6" customWidth="1"/>
    <col min="10356" max="10356" width="6.42578125" style="6" customWidth="1"/>
    <col min="10357" max="10357" width="6.5703125" style="6" customWidth="1"/>
    <col min="10358" max="10358" width="6.140625" style="6" customWidth="1"/>
    <col min="10359" max="10359" width="6.42578125" style="6" customWidth="1"/>
    <col min="10360" max="10360" width="6.28515625" style="6" customWidth="1"/>
    <col min="10361" max="10361" width="7.28515625" style="6" customWidth="1"/>
    <col min="10362" max="10362" width="8.42578125" style="6" customWidth="1"/>
    <col min="10363" max="10363" width="5.5703125" style="6" customWidth="1"/>
    <col min="10364" max="10364" width="7.28515625" style="6" customWidth="1"/>
    <col min="10365" max="10365" width="6.140625" style="6" customWidth="1"/>
    <col min="10366" max="10366" width="5.42578125" style="6" customWidth="1"/>
    <col min="10367" max="10367" width="7" style="6" customWidth="1"/>
    <col min="10368" max="10368" width="6.5703125" style="6" customWidth="1"/>
    <col min="10369" max="10369" width="7.28515625" style="6" customWidth="1"/>
    <col min="10370" max="10370" width="4.85546875" style="6" customWidth="1"/>
    <col min="10371" max="10372" width="4.42578125" style="6" customWidth="1"/>
    <col min="10373" max="10373" width="4.140625" style="6" customWidth="1"/>
    <col min="10374" max="10374" width="4.7109375" style="6" customWidth="1"/>
    <col min="10375" max="10375" width="7.85546875" style="6" customWidth="1"/>
    <col min="10376" max="10376" width="7.5703125" style="6" customWidth="1"/>
    <col min="10377" max="10377" width="5.5703125" style="6" customWidth="1"/>
    <col min="10378" max="10378" width="7.140625" style="6" customWidth="1"/>
    <col min="10379" max="10379" width="8" style="6" customWidth="1"/>
    <col min="10380" max="10381" width="7.42578125" style="6" customWidth="1"/>
    <col min="10382" max="10382" width="5.5703125" style="6" customWidth="1"/>
    <col min="10383" max="10383" width="6.28515625" style="6" customWidth="1"/>
    <col min="10384" max="10384" width="6.7109375" style="6" customWidth="1"/>
    <col min="10385" max="10385" width="6.28515625" style="6" customWidth="1"/>
    <col min="10386" max="10386" width="8.5703125" style="6" customWidth="1"/>
    <col min="10387" max="10387" width="7.140625" style="6" customWidth="1"/>
    <col min="10388" max="10388" width="7.28515625" style="6" customWidth="1"/>
    <col min="10389" max="10389" width="6.42578125" style="6" customWidth="1"/>
    <col min="10390" max="10390" width="7.5703125" style="6" customWidth="1"/>
    <col min="10391" max="10391" width="7.140625" style="6" customWidth="1"/>
    <col min="10392" max="10392" width="5.5703125" style="6" customWidth="1"/>
    <col min="10393" max="10393" width="6.140625" style="6" customWidth="1"/>
    <col min="10394" max="10394" width="6.85546875" style="6" customWidth="1"/>
    <col min="10395" max="10395" width="5.5703125" style="6" customWidth="1"/>
    <col min="10396" max="10397" width="4.7109375" style="6" customWidth="1"/>
    <col min="10398" max="10399" width="4.85546875" style="6" customWidth="1"/>
    <col min="10400" max="10400" width="4.28515625" style="6" customWidth="1"/>
    <col min="10401" max="10601" width="9.140625" style="6"/>
    <col min="10602" max="10602" width="11" style="6" customWidth="1"/>
    <col min="10603" max="10603" width="44.42578125" style="6" customWidth="1"/>
    <col min="10604" max="10604" width="13.28515625" style="6" customWidth="1"/>
    <col min="10605" max="10605" width="7.140625" style="6" customWidth="1"/>
    <col min="10606" max="10606" width="8.85546875" style="6" customWidth="1"/>
    <col min="10607" max="10610" width="7.140625" style="6" customWidth="1"/>
    <col min="10611" max="10611" width="6.5703125" style="6" customWidth="1"/>
    <col min="10612" max="10612" width="6.42578125" style="6" customWidth="1"/>
    <col min="10613" max="10613" width="6.5703125" style="6" customWidth="1"/>
    <col min="10614" max="10614" width="6.140625" style="6" customWidth="1"/>
    <col min="10615" max="10615" width="6.42578125" style="6" customWidth="1"/>
    <col min="10616" max="10616" width="6.28515625" style="6" customWidth="1"/>
    <col min="10617" max="10617" width="7.28515625" style="6" customWidth="1"/>
    <col min="10618" max="10618" width="8.42578125" style="6" customWidth="1"/>
    <col min="10619" max="10619" width="5.5703125" style="6" customWidth="1"/>
    <col min="10620" max="10620" width="7.28515625" style="6" customWidth="1"/>
    <col min="10621" max="10621" width="6.140625" style="6" customWidth="1"/>
    <col min="10622" max="10622" width="5.42578125" style="6" customWidth="1"/>
    <col min="10623" max="10623" width="7" style="6" customWidth="1"/>
    <col min="10624" max="10624" width="6.5703125" style="6" customWidth="1"/>
    <col min="10625" max="10625" width="7.28515625" style="6" customWidth="1"/>
    <col min="10626" max="10626" width="4.85546875" style="6" customWidth="1"/>
    <col min="10627" max="10628" width="4.42578125" style="6" customWidth="1"/>
    <col min="10629" max="10629" width="4.140625" style="6" customWidth="1"/>
    <col min="10630" max="10630" width="4.7109375" style="6" customWidth="1"/>
    <col min="10631" max="10631" width="7.85546875" style="6" customWidth="1"/>
    <col min="10632" max="10632" width="7.5703125" style="6" customWidth="1"/>
    <col min="10633" max="10633" width="5.5703125" style="6" customWidth="1"/>
    <col min="10634" max="10634" width="7.140625" style="6" customWidth="1"/>
    <col min="10635" max="10635" width="8" style="6" customWidth="1"/>
    <col min="10636" max="10637" width="7.42578125" style="6" customWidth="1"/>
    <col min="10638" max="10638" width="5.5703125" style="6" customWidth="1"/>
    <col min="10639" max="10639" width="6.28515625" style="6" customWidth="1"/>
    <col min="10640" max="10640" width="6.7109375" style="6" customWidth="1"/>
    <col min="10641" max="10641" width="6.28515625" style="6" customWidth="1"/>
    <col min="10642" max="10642" width="8.5703125" style="6" customWidth="1"/>
    <col min="10643" max="10643" width="7.140625" style="6" customWidth="1"/>
    <col min="10644" max="10644" width="7.28515625" style="6" customWidth="1"/>
    <col min="10645" max="10645" width="6.42578125" style="6" customWidth="1"/>
    <col min="10646" max="10646" width="7.5703125" style="6" customWidth="1"/>
    <col min="10647" max="10647" width="7.140625" style="6" customWidth="1"/>
    <col min="10648" max="10648" width="5.5703125" style="6" customWidth="1"/>
    <col min="10649" max="10649" width="6.140625" style="6" customWidth="1"/>
    <col min="10650" max="10650" width="6.85546875" style="6" customWidth="1"/>
    <col min="10651" max="10651" width="5.5703125" style="6" customWidth="1"/>
    <col min="10652" max="10653" width="4.7109375" style="6" customWidth="1"/>
    <col min="10654" max="10655" width="4.85546875" style="6" customWidth="1"/>
    <col min="10656" max="10656" width="4.28515625" style="6" customWidth="1"/>
    <col min="10657" max="10857" width="9.140625" style="6"/>
    <col min="10858" max="10858" width="11" style="6" customWidth="1"/>
    <col min="10859" max="10859" width="44.42578125" style="6" customWidth="1"/>
    <col min="10860" max="10860" width="13.28515625" style="6" customWidth="1"/>
    <col min="10861" max="10861" width="7.140625" style="6" customWidth="1"/>
    <col min="10862" max="10862" width="8.85546875" style="6" customWidth="1"/>
    <col min="10863" max="10866" width="7.140625" style="6" customWidth="1"/>
    <col min="10867" max="10867" width="6.5703125" style="6" customWidth="1"/>
    <col min="10868" max="10868" width="6.42578125" style="6" customWidth="1"/>
    <col min="10869" max="10869" width="6.5703125" style="6" customWidth="1"/>
    <col min="10870" max="10870" width="6.140625" style="6" customWidth="1"/>
    <col min="10871" max="10871" width="6.42578125" style="6" customWidth="1"/>
    <col min="10872" max="10872" width="6.28515625" style="6" customWidth="1"/>
    <col min="10873" max="10873" width="7.28515625" style="6" customWidth="1"/>
    <col min="10874" max="10874" width="8.42578125" style="6" customWidth="1"/>
    <col min="10875" max="10875" width="5.5703125" style="6" customWidth="1"/>
    <col min="10876" max="10876" width="7.28515625" style="6" customWidth="1"/>
    <col min="10877" max="10877" width="6.140625" style="6" customWidth="1"/>
    <col min="10878" max="10878" width="5.42578125" style="6" customWidth="1"/>
    <col min="10879" max="10879" width="7" style="6" customWidth="1"/>
    <col min="10880" max="10880" width="6.5703125" style="6" customWidth="1"/>
    <col min="10881" max="10881" width="7.28515625" style="6" customWidth="1"/>
    <col min="10882" max="10882" width="4.85546875" style="6" customWidth="1"/>
    <col min="10883" max="10884" width="4.42578125" style="6" customWidth="1"/>
    <col min="10885" max="10885" width="4.140625" style="6" customWidth="1"/>
    <col min="10886" max="10886" width="4.7109375" style="6" customWidth="1"/>
    <col min="10887" max="10887" width="7.85546875" style="6" customWidth="1"/>
    <col min="10888" max="10888" width="7.5703125" style="6" customWidth="1"/>
    <col min="10889" max="10889" width="5.5703125" style="6" customWidth="1"/>
    <col min="10890" max="10890" width="7.140625" style="6" customWidth="1"/>
    <col min="10891" max="10891" width="8" style="6" customWidth="1"/>
    <col min="10892" max="10893" width="7.42578125" style="6" customWidth="1"/>
    <col min="10894" max="10894" width="5.5703125" style="6" customWidth="1"/>
    <col min="10895" max="10895" width="6.28515625" style="6" customWidth="1"/>
    <col min="10896" max="10896" width="6.7109375" style="6" customWidth="1"/>
    <col min="10897" max="10897" width="6.28515625" style="6" customWidth="1"/>
    <col min="10898" max="10898" width="8.5703125" style="6" customWidth="1"/>
    <col min="10899" max="10899" width="7.140625" style="6" customWidth="1"/>
    <col min="10900" max="10900" width="7.28515625" style="6" customWidth="1"/>
    <col min="10901" max="10901" width="6.42578125" style="6" customWidth="1"/>
    <col min="10902" max="10902" width="7.5703125" style="6" customWidth="1"/>
    <col min="10903" max="10903" width="7.140625" style="6" customWidth="1"/>
    <col min="10904" max="10904" width="5.5703125" style="6" customWidth="1"/>
    <col min="10905" max="10905" width="6.140625" style="6" customWidth="1"/>
    <col min="10906" max="10906" width="6.85546875" style="6" customWidth="1"/>
    <col min="10907" max="10907" width="5.5703125" style="6" customWidth="1"/>
    <col min="10908" max="10909" width="4.7109375" style="6" customWidth="1"/>
    <col min="10910" max="10911" width="4.85546875" style="6" customWidth="1"/>
    <col min="10912" max="10912" width="4.28515625" style="6" customWidth="1"/>
    <col min="10913" max="11113" width="9.140625" style="6"/>
    <col min="11114" max="11114" width="11" style="6" customWidth="1"/>
    <col min="11115" max="11115" width="44.42578125" style="6" customWidth="1"/>
    <col min="11116" max="11116" width="13.28515625" style="6" customWidth="1"/>
    <col min="11117" max="11117" width="7.140625" style="6" customWidth="1"/>
    <col min="11118" max="11118" width="8.85546875" style="6" customWidth="1"/>
    <col min="11119" max="11122" width="7.140625" style="6" customWidth="1"/>
    <col min="11123" max="11123" width="6.5703125" style="6" customWidth="1"/>
    <col min="11124" max="11124" width="6.42578125" style="6" customWidth="1"/>
    <col min="11125" max="11125" width="6.5703125" style="6" customWidth="1"/>
    <col min="11126" max="11126" width="6.140625" style="6" customWidth="1"/>
    <col min="11127" max="11127" width="6.42578125" style="6" customWidth="1"/>
    <col min="11128" max="11128" width="6.28515625" style="6" customWidth="1"/>
    <col min="11129" max="11129" width="7.28515625" style="6" customWidth="1"/>
    <col min="11130" max="11130" width="8.42578125" style="6" customWidth="1"/>
    <col min="11131" max="11131" width="5.5703125" style="6" customWidth="1"/>
    <col min="11132" max="11132" width="7.28515625" style="6" customWidth="1"/>
    <col min="11133" max="11133" width="6.140625" style="6" customWidth="1"/>
    <col min="11134" max="11134" width="5.42578125" style="6" customWidth="1"/>
    <col min="11135" max="11135" width="7" style="6" customWidth="1"/>
    <col min="11136" max="11136" width="6.5703125" style="6" customWidth="1"/>
    <col min="11137" max="11137" width="7.28515625" style="6" customWidth="1"/>
    <col min="11138" max="11138" width="4.85546875" style="6" customWidth="1"/>
    <col min="11139" max="11140" width="4.42578125" style="6" customWidth="1"/>
    <col min="11141" max="11141" width="4.140625" style="6" customWidth="1"/>
    <col min="11142" max="11142" width="4.7109375" style="6" customWidth="1"/>
    <col min="11143" max="11143" width="7.85546875" style="6" customWidth="1"/>
    <col min="11144" max="11144" width="7.5703125" style="6" customWidth="1"/>
    <col min="11145" max="11145" width="5.5703125" style="6" customWidth="1"/>
    <col min="11146" max="11146" width="7.140625" style="6" customWidth="1"/>
    <col min="11147" max="11147" width="8" style="6" customWidth="1"/>
    <col min="11148" max="11149" width="7.42578125" style="6" customWidth="1"/>
    <col min="11150" max="11150" width="5.5703125" style="6" customWidth="1"/>
    <col min="11151" max="11151" width="6.28515625" style="6" customWidth="1"/>
    <col min="11152" max="11152" width="6.7109375" style="6" customWidth="1"/>
    <col min="11153" max="11153" width="6.28515625" style="6" customWidth="1"/>
    <col min="11154" max="11154" width="8.5703125" style="6" customWidth="1"/>
    <col min="11155" max="11155" width="7.140625" style="6" customWidth="1"/>
    <col min="11156" max="11156" width="7.28515625" style="6" customWidth="1"/>
    <col min="11157" max="11157" width="6.42578125" style="6" customWidth="1"/>
    <col min="11158" max="11158" width="7.5703125" style="6" customWidth="1"/>
    <col min="11159" max="11159" width="7.140625" style="6" customWidth="1"/>
    <col min="11160" max="11160" width="5.5703125" style="6" customWidth="1"/>
    <col min="11161" max="11161" width="6.140625" style="6" customWidth="1"/>
    <col min="11162" max="11162" width="6.85546875" style="6" customWidth="1"/>
    <col min="11163" max="11163" width="5.5703125" style="6" customWidth="1"/>
    <col min="11164" max="11165" width="4.7109375" style="6" customWidth="1"/>
    <col min="11166" max="11167" width="4.85546875" style="6" customWidth="1"/>
    <col min="11168" max="11168" width="4.28515625" style="6" customWidth="1"/>
    <col min="11169" max="11369" width="9.140625" style="6"/>
    <col min="11370" max="11370" width="11" style="6" customWidth="1"/>
    <col min="11371" max="11371" width="44.42578125" style="6" customWidth="1"/>
    <col min="11372" max="11372" width="13.28515625" style="6" customWidth="1"/>
    <col min="11373" max="11373" width="7.140625" style="6" customWidth="1"/>
    <col min="11374" max="11374" width="8.85546875" style="6" customWidth="1"/>
    <col min="11375" max="11378" width="7.140625" style="6" customWidth="1"/>
    <col min="11379" max="11379" width="6.5703125" style="6" customWidth="1"/>
    <col min="11380" max="11380" width="6.42578125" style="6" customWidth="1"/>
    <col min="11381" max="11381" width="6.5703125" style="6" customWidth="1"/>
    <col min="11382" max="11382" width="6.140625" style="6" customWidth="1"/>
    <col min="11383" max="11383" width="6.42578125" style="6" customWidth="1"/>
    <col min="11384" max="11384" width="6.28515625" style="6" customWidth="1"/>
    <col min="11385" max="11385" width="7.28515625" style="6" customWidth="1"/>
    <col min="11386" max="11386" width="8.42578125" style="6" customWidth="1"/>
    <col min="11387" max="11387" width="5.5703125" style="6" customWidth="1"/>
    <col min="11388" max="11388" width="7.28515625" style="6" customWidth="1"/>
    <col min="11389" max="11389" width="6.140625" style="6" customWidth="1"/>
    <col min="11390" max="11390" width="5.42578125" style="6" customWidth="1"/>
    <col min="11391" max="11391" width="7" style="6" customWidth="1"/>
    <col min="11392" max="11392" width="6.5703125" style="6" customWidth="1"/>
    <col min="11393" max="11393" width="7.28515625" style="6" customWidth="1"/>
    <col min="11394" max="11394" width="4.85546875" style="6" customWidth="1"/>
    <col min="11395" max="11396" width="4.42578125" style="6" customWidth="1"/>
    <col min="11397" max="11397" width="4.140625" style="6" customWidth="1"/>
    <col min="11398" max="11398" width="4.7109375" style="6" customWidth="1"/>
    <col min="11399" max="11399" width="7.85546875" style="6" customWidth="1"/>
    <col min="11400" max="11400" width="7.5703125" style="6" customWidth="1"/>
    <col min="11401" max="11401" width="5.5703125" style="6" customWidth="1"/>
    <col min="11402" max="11402" width="7.140625" style="6" customWidth="1"/>
    <col min="11403" max="11403" width="8" style="6" customWidth="1"/>
    <col min="11404" max="11405" width="7.42578125" style="6" customWidth="1"/>
    <col min="11406" max="11406" width="5.5703125" style="6" customWidth="1"/>
    <col min="11407" max="11407" width="6.28515625" style="6" customWidth="1"/>
    <col min="11408" max="11408" width="6.7109375" style="6" customWidth="1"/>
    <col min="11409" max="11409" width="6.28515625" style="6" customWidth="1"/>
    <col min="11410" max="11410" width="8.5703125" style="6" customWidth="1"/>
    <col min="11411" max="11411" width="7.140625" style="6" customWidth="1"/>
    <col min="11412" max="11412" width="7.28515625" style="6" customWidth="1"/>
    <col min="11413" max="11413" width="6.42578125" style="6" customWidth="1"/>
    <col min="11414" max="11414" width="7.5703125" style="6" customWidth="1"/>
    <col min="11415" max="11415" width="7.140625" style="6" customWidth="1"/>
    <col min="11416" max="11416" width="5.5703125" style="6" customWidth="1"/>
    <col min="11417" max="11417" width="6.140625" style="6" customWidth="1"/>
    <col min="11418" max="11418" width="6.85546875" style="6" customWidth="1"/>
    <col min="11419" max="11419" width="5.5703125" style="6" customWidth="1"/>
    <col min="11420" max="11421" width="4.7109375" style="6" customWidth="1"/>
    <col min="11422" max="11423" width="4.85546875" style="6" customWidth="1"/>
    <col min="11424" max="11424" width="4.28515625" style="6" customWidth="1"/>
    <col min="11425" max="11625" width="9.140625" style="6"/>
    <col min="11626" max="11626" width="11" style="6" customWidth="1"/>
    <col min="11627" max="11627" width="44.42578125" style="6" customWidth="1"/>
    <col min="11628" max="11628" width="13.28515625" style="6" customWidth="1"/>
    <col min="11629" max="11629" width="7.140625" style="6" customWidth="1"/>
    <col min="11630" max="11630" width="8.85546875" style="6" customWidth="1"/>
    <col min="11631" max="11634" width="7.140625" style="6" customWidth="1"/>
    <col min="11635" max="11635" width="6.5703125" style="6" customWidth="1"/>
    <col min="11636" max="11636" width="6.42578125" style="6" customWidth="1"/>
    <col min="11637" max="11637" width="6.5703125" style="6" customWidth="1"/>
    <col min="11638" max="11638" width="6.140625" style="6" customWidth="1"/>
    <col min="11639" max="11639" width="6.42578125" style="6" customWidth="1"/>
    <col min="11640" max="11640" width="6.28515625" style="6" customWidth="1"/>
    <col min="11641" max="11641" width="7.28515625" style="6" customWidth="1"/>
    <col min="11642" max="11642" width="8.42578125" style="6" customWidth="1"/>
    <col min="11643" max="11643" width="5.5703125" style="6" customWidth="1"/>
    <col min="11644" max="11644" width="7.28515625" style="6" customWidth="1"/>
    <col min="11645" max="11645" width="6.140625" style="6" customWidth="1"/>
    <col min="11646" max="11646" width="5.42578125" style="6" customWidth="1"/>
    <col min="11647" max="11647" width="7" style="6" customWidth="1"/>
    <col min="11648" max="11648" width="6.5703125" style="6" customWidth="1"/>
    <col min="11649" max="11649" width="7.28515625" style="6" customWidth="1"/>
    <col min="11650" max="11650" width="4.85546875" style="6" customWidth="1"/>
    <col min="11651" max="11652" width="4.42578125" style="6" customWidth="1"/>
    <col min="11653" max="11653" width="4.140625" style="6" customWidth="1"/>
    <col min="11654" max="11654" width="4.7109375" style="6" customWidth="1"/>
    <col min="11655" max="11655" width="7.85546875" style="6" customWidth="1"/>
    <col min="11656" max="11656" width="7.5703125" style="6" customWidth="1"/>
    <col min="11657" max="11657" width="5.5703125" style="6" customWidth="1"/>
    <col min="11658" max="11658" width="7.140625" style="6" customWidth="1"/>
    <col min="11659" max="11659" width="8" style="6" customWidth="1"/>
    <col min="11660" max="11661" width="7.42578125" style="6" customWidth="1"/>
    <col min="11662" max="11662" width="5.5703125" style="6" customWidth="1"/>
    <col min="11663" max="11663" width="6.28515625" style="6" customWidth="1"/>
    <col min="11664" max="11664" width="6.7109375" style="6" customWidth="1"/>
    <col min="11665" max="11665" width="6.28515625" style="6" customWidth="1"/>
    <col min="11666" max="11666" width="8.5703125" style="6" customWidth="1"/>
    <col min="11667" max="11667" width="7.140625" style="6" customWidth="1"/>
    <col min="11668" max="11668" width="7.28515625" style="6" customWidth="1"/>
    <col min="11669" max="11669" width="6.42578125" style="6" customWidth="1"/>
    <col min="11670" max="11670" width="7.5703125" style="6" customWidth="1"/>
    <col min="11671" max="11671" width="7.140625" style="6" customWidth="1"/>
    <col min="11672" max="11672" width="5.5703125" style="6" customWidth="1"/>
    <col min="11673" max="11673" width="6.140625" style="6" customWidth="1"/>
    <col min="11674" max="11674" width="6.85546875" style="6" customWidth="1"/>
    <col min="11675" max="11675" width="5.5703125" style="6" customWidth="1"/>
    <col min="11676" max="11677" width="4.7109375" style="6" customWidth="1"/>
    <col min="11678" max="11679" width="4.85546875" style="6" customWidth="1"/>
    <col min="11680" max="11680" width="4.28515625" style="6" customWidth="1"/>
    <col min="11681" max="11881" width="9.140625" style="6"/>
    <col min="11882" max="11882" width="11" style="6" customWidth="1"/>
    <col min="11883" max="11883" width="44.42578125" style="6" customWidth="1"/>
    <col min="11884" max="11884" width="13.28515625" style="6" customWidth="1"/>
    <col min="11885" max="11885" width="7.140625" style="6" customWidth="1"/>
    <col min="11886" max="11886" width="8.85546875" style="6" customWidth="1"/>
    <col min="11887" max="11890" width="7.140625" style="6" customWidth="1"/>
    <col min="11891" max="11891" width="6.5703125" style="6" customWidth="1"/>
    <col min="11892" max="11892" width="6.42578125" style="6" customWidth="1"/>
    <col min="11893" max="11893" width="6.5703125" style="6" customWidth="1"/>
    <col min="11894" max="11894" width="6.140625" style="6" customWidth="1"/>
    <col min="11895" max="11895" width="6.42578125" style="6" customWidth="1"/>
    <col min="11896" max="11896" width="6.28515625" style="6" customWidth="1"/>
    <col min="11897" max="11897" width="7.28515625" style="6" customWidth="1"/>
    <col min="11898" max="11898" width="8.42578125" style="6" customWidth="1"/>
    <col min="11899" max="11899" width="5.5703125" style="6" customWidth="1"/>
    <col min="11900" max="11900" width="7.28515625" style="6" customWidth="1"/>
    <col min="11901" max="11901" width="6.140625" style="6" customWidth="1"/>
    <col min="11902" max="11902" width="5.42578125" style="6" customWidth="1"/>
    <col min="11903" max="11903" width="7" style="6" customWidth="1"/>
    <col min="11904" max="11904" width="6.5703125" style="6" customWidth="1"/>
    <col min="11905" max="11905" width="7.28515625" style="6" customWidth="1"/>
    <col min="11906" max="11906" width="4.85546875" style="6" customWidth="1"/>
    <col min="11907" max="11908" width="4.42578125" style="6" customWidth="1"/>
    <col min="11909" max="11909" width="4.140625" style="6" customWidth="1"/>
    <col min="11910" max="11910" width="4.7109375" style="6" customWidth="1"/>
    <col min="11911" max="11911" width="7.85546875" style="6" customWidth="1"/>
    <col min="11912" max="11912" width="7.5703125" style="6" customWidth="1"/>
    <col min="11913" max="11913" width="5.5703125" style="6" customWidth="1"/>
    <col min="11914" max="11914" width="7.140625" style="6" customWidth="1"/>
    <col min="11915" max="11915" width="8" style="6" customWidth="1"/>
    <col min="11916" max="11917" width="7.42578125" style="6" customWidth="1"/>
    <col min="11918" max="11918" width="5.5703125" style="6" customWidth="1"/>
    <col min="11919" max="11919" width="6.28515625" style="6" customWidth="1"/>
    <col min="11920" max="11920" width="6.7109375" style="6" customWidth="1"/>
    <col min="11921" max="11921" width="6.28515625" style="6" customWidth="1"/>
    <col min="11922" max="11922" width="8.5703125" style="6" customWidth="1"/>
    <col min="11923" max="11923" width="7.140625" style="6" customWidth="1"/>
    <col min="11924" max="11924" width="7.28515625" style="6" customWidth="1"/>
    <col min="11925" max="11925" width="6.42578125" style="6" customWidth="1"/>
    <col min="11926" max="11926" width="7.5703125" style="6" customWidth="1"/>
    <col min="11927" max="11927" width="7.140625" style="6" customWidth="1"/>
    <col min="11928" max="11928" width="5.5703125" style="6" customWidth="1"/>
    <col min="11929" max="11929" width="6.140625" style="6" customWidth="1"/>
    <col min="11930" max="11930" width="6.85546875" style="6" customWidth="1"/>
    <col min="11931" max="11931" width="5.5703125" style="6" customWidth="1"/>
    <col min="11932" max="11933" width="4.7109375" style="6" customWidth="1"/>
    <col min="11934" max="11935" width="4.85546875" style="6" customWidth="1"/>
    <col min="11936" max="11936" width="4.28515625" style="6" customWidth="1"/>
    <col min="11937" max="12137" width="9.140625" style="6"/>
    <col min="12138" max="12138" width="11" style="6" customWidth="1"/>
    <col min="12139" max="12139" width="44.42578125" style="6" customWidth="1"/>
    <col min="12140" max="12140" width="13.28515625" style="6" customWidth="1"/>
    <col min="12141" max="12141" width="7.140625" style="6" customWidth="1"/>
    <col min="12142" max="12142" width="8.85546875" style="6" customWidth="1"/>
    <col min="12143" max="12146" width="7.140625" style="6" customWidth="1"/>
    <col min="12147" max="12147" width="6.5703125" style="6" customWidth="1"/>
    <col min="12148" max="12148" width="6.42578125" style="6" customWidth="1"/>
    <col min="12149" max="12149" width="6.5703125" style="6" customWidth="1"/>
    <col min="12150" max="12150" width="6.140625" style="6" customWidth="1"/>
    <col min="12151" max="12151" width="6.42578125" style="6" customWidth="1"/>
    <col min="12152" max="12152" width="6.28515625" style="6" customWidth="1"/>
    <col min="12153" max="12153" width="7.28515625" style="6" customWidth="1"/>
    <col min="12154" max="12154" width="8.42578125" style="6" customWidth="1"/>
    <col min="12155" max="12155" width="5.5703125" style="6" customWidth="1"/>
    <col min="12156" max="12156" width="7.28515625" style="6" customWidth="1"/>
    <col min="12157" max="12157" width="6.140625" style="6" customWidth="1"/>
    <col min="12158" max="12158" width="5.42578125" style="6" customWidth="1"/>
    <col min="12159" max="12159" width="7" style="6" customWidth="1"/>
    <col min="12160" max="12160" width="6.5703125" style="6" customWidth="1"/>
    <col min="12161" max="12161" width="7.28515625" style="6" customWidth="1"/>
    <col min="12162" max="12162" width="4.85546875" style="6" customWidth="1"/>
    <col min="12163" max="12164" width="4.42578125" style="6" customWidth="1"/>
    <col min="12165" max="12165" width="4.140625" style="6" customWidth="1"/>
    <col min="12166" max="12166" width="4.7109375" style="6" customWidth="1"/>
    <col min="12167" max="12167" width="7.85546875" style="6" customWidth="1"/>
    <col min="12168" max="12168" width="7.5703125" style="6" customWidth="1"/>
    <col min="12169" max="12169" width="5.5703125" style="6" customWidth="1"/>
    <col min="12170" max="12170" width="7.140625" style="6" customWidth="1"/>
    <col min="12171" max="12171" width="8" style="6" customWidth="1"/>
    <col min="12172" max="12173" width="7.42578125" style="6" customWidth="1"/>
    <col min="12174" max="12174" width="5.5703125" style="6" customWidth="1"/>
    <col min="12175" max="12175" width="6.28515625" style="6" customWidth="1"/>
    <col min="12176" max="12176" width="6.7109375" style="6" customWidth="1"/>
    <col min="12177" max="12177" width="6.28515625" style="6" customWidth="1"/>
    <col min="12178" max="12178" width="8.5703125" style="6" customWidth="1"/>
    <col min="12179" max="12179" width="7.140625" style="6" customWidth="1"/>
    <col min="12180" max="12180" width="7.28515625" style="6" customWidth="1"/>
    <col min="12181" max="12181" width="6.42578125" style="6" customWidth="1"/>
    <col min="12182" max="12182" width="7.5703125" style="6" customWidth="1"/>
    <col min="12183" max="12183" width="7.140625" style="6" customWidth="1"/>
    <col min="12184" max="12184" width="5.5703125" style="6" customWidth="1"/>
    <col min="12185" max="12185" width="6.140625" style="6" customWidth="1"/>
    <col min="12186" max="12186" width="6.85546875" style="6" customWidth="1"/>
    <col min="12187" max="12187" width="5.5703125" style="6" customWidth="1"/>
    <col min="12188" max="12189" width="4.7109375" style="6" customWidth="1"/>
    <col min="12190" max="12191" width="4.85546875" style="6" customWidth="1"/>
    <col min="12192" max="12192" width="4.28515625" style="6" customWidth="1"/>
    <col min="12193" max="12393" width="9.140625" style="6"/>
    <col min="12394" max="12394" width="11" style="6" customWidth="1"/>
    <col min="12395" max="12395" width="44.42578125" style="6" customWidth="1"/>
    <col min="12396" max="12396" width="13.28515625" style="6" customWidth="1"/>
    <col min="12397" max="12397" width="7.140625" style="6" customWidth="1"/>
    <col min="12398" max="12398" width="8.85546875" style="6" customWidth="1"/>
    <col min="12399" max="12402" width="7.140625" style="6" customWidth="1"/>
    <col min="12403" max="12403" width="6.5703125" style="6" customWidth="1"/>
    <col min="12404" max="12404" width="6.42578125" style="6" customWidth="1"/>
    <col min="12405" max="12405" width="6.5703125" style="6" customWidth="1"/>
    <col min="12406" max="12406" width="6.140625" style="6" customWidth="1"/>
    <col min="12407" max="12407" width="6.42578125" style="6" customWidth="1"/>
    <col min="12408" max="12408" width="6.28515625" style="6" customWidth="1"/>
    <col min="12409" max="12409" width="7.28515625" style="6" customWidth="1"/>
    <col min="12410" max="12410" width="8.42578125" style="6" customWidth="1"/>
    <col min="12411" max="12411" width="5.5703125" style="6" customWidth="1"/>
    <col min="12412" max="12412" width="7.28515625" style="6" customWidth="1"/>
    <col min="12413" max="12413" width="6.140625" style="6" customWidth="1"/>
    <col min="12414" max="12414" width="5.42578125" style="6" customWidth="1"/>
    <col min="12415" max="12415" width="7" style="6" customWidth="1"/>
    <col min="12416" max="12416" width="6.5703125" style="6" customWidth="1"/>
    <col min="12417" max="12417" width="7.28515625" style="6" customWidth="1"/>
    <col min="12418" max="12418" width="4.85546875" style="6" customWidth="1"/>
    <col min="12419" max="12420" width="4.42578125" style="6" customWidth="1"/>
    <col min="12421" max="12421" width="4.140625" style="6" customWidth="1"/>
    <col min="12422" max="12422" width="4.7109375" style="6" customWidth="1"/>
    <col min="12423" max="12423" width="7.85546875" style="6" customWidth="1"/>
    <col min="12424" max="12424" width="7.5703125" style="6" customWidth="1"/>
    <col min="12425" max="12425" width="5.5703125" style="6" customWidth="1"/>
    <col min="12426" max="12426" width="7.140625" style="6" customWidth="1"/>
    <col min="12427" max="12427" width="8" style="6" customWidth="1"/>
    <col min="12428" max="12429" width="7.42578125" style="6" customWidth="1"/>
    <col min="12430" max="12430" width="5.5703125" style="6" customWidth="1"/>
    <col min="12431" max="12431" width="6.28515625" style="6" customWidth="1"/>
    <col min="12432" max="12432" width="6.7109375" style="6" customWidth="1"/>
    <col min="12433" max="12433" width="6.28515625" style="6" customWidth="1"/>
    <col min="12434" max="12434" width="8.5703125" style="6" customWidth="1"/>
    <col min="12435" max="12435" width="7.140625" style="6" customWidth="1"/>
    <col min="12436" max="12436" width="7.28515625" style="6" customWidth="1"/>
    <col min="12437" max="12437" width="6.42578125" style="6" customWidth="1"/>
    <col min="12438" max="12438" width="7.5703125" style="6" customWidth="1"/>
    <col min="12439" max="12439" width="7.140625" style="6" customWidth="1"/>
    <col min="12440" max="12440" width="5.5703125" style="6" customWidth="1"/>
    <col min="12441" max="12441" width="6.140625" style="6" customWidth="1"/>
    <col min="12442" max="12442" width="6.85546875" style="6" customWidth="1"/>
    <col min="12443" max="12443" width="5.5703125" style="6" customWidth="1"/>
    <col min="12444" max="12445" width="4.7109375" style="6" customWidth="1"/>
    <col min="12446" max="12447" width="4.85546875" style="6" customWidth="1"/>
    <col min="12448" max="12448" width="4.28515625" style="6" customWidth="1"/>
    <col min="12449" max="12649" width="9.140625" style="6"/>
    <col min="12650" max="12650" width="11" style="6" customWidth="1"/>
    <col min="12651" max="12651" width="44.42578125" style="6" customWidth="1"/>
    <col min="12652" max="12652" width="13.28515625" style="6" customWidth="1"/>
    <col min="12653" max="12653" width="7.140625" style="6" customWidth="1"/>
    <col min="12654" max="12654" width="8.85546875" style="6" customWidth="1"/>
    <col min="12655" max="12658" width="7.140625" style="6" customWidth="1"/>
    <col min="12659" max="12659" width="6.5703125" style="6" customWidth="1"/>
    <col min="12660" max="12660" width="6.42578125" style="6" customWidth="1"/>
    <col min="12661" max="12661" width="6.5703125" style="6" customWidth="1"/>
    <col min="12662" max="12662" width="6.140625" style="6" customWidth="1"/>
    <col min="12663" max="12663" width="6.42578125" style="6" customWidth="1"/>
    <col min="12664" max="12664" width="6.28515625" style="6" customWidth="1"/>
    <col min="12665" max="12665" width="7.28515625" style="6" customWidth="1"/>
    <col min="12666" max="12666" width="8.42578125" style="6" customWidth="1"/>
    <col min="12667" max="12667" width="5.5703125" style="6" customWidth="1"/>
    <col min="12668" max="12668" width="7.28515625" style="6" customWidth="1"/>
    <col min="12669" max="12669" width="6.140625" style="6" customWidth="1"/>
    <col min="12670" max="12670" width="5.42578125" style="6" customWidth="1"/>
    <col min="12671" max="12671" width="7" style="6" customWidth="1"/>
    <col min="12672" max="12672" width="6.5703125" style="6" customWidth="1"/>
    <col min="12673" max="12673" width="7.28515625" style="6" customWidth="1"/>
    <col min="12674" max="12674" width="4.85546875" style="6" customWidth="1"/>
    <col min="12675" max="12676" width="4.42578125" style="6" customWidth="1"/>
    <col min="12677" max="12677" width="4.140625" style="6" customWidth="1"/>
    <col min="12678" max="12678" width="4.7109375" style="6" customWidth="1"/>
    <col min="12679" max="12679" width="7.85546875" style="6" customWidth="1"/>
    <col min="12680" max="12680" width="7.5703125" style="6" customWidth="1"/>
    <col min="12681" max="12681" width="5.5703125" style="6" customWidth="1"/>
    <col min="12682" max="12682" width="7.140625" style="6" customWidth="1"/>
    <col min="12683" max="12683" width="8" style="6" customWidth="1"/>
    <col min="12684" max="12685" width="7.42578125" style="6" customWidth="1"/>
    <col min="12686" max="12686" width="5.5703125" style="6" customWidth="1"/>
    <col min="12687" max="12687" width="6.28515625" style="6" customWidth="1"/>
    <col min="12688" max="12688" width="6.7109375" style="6" customWidth="1"/>
    <col min="12689" max="12689" width="6.28515625" style="6" customWidth="1"/>
    <col min="12690" max="12690" width="8.5703125" style="6" customWidth="1"/>
    <col min="12691" max="12691" width="7.140625" style="6" customWidth="1"/>
    <col min="12692" max="12692" width="7.28515625" style="6" customWidth="1"/>
    <col min="12693" max="12693" width="6.42578125" style="6" customWidth="1"/>
    <col min="12694" max="12694" width="7.5703125" style="6" customWidth="1"/>
    <col min="12695" max="12695" width="7.140625" style="6" customWidth="1"/>
    <col min="12696" max="12696" width="5.5703125" style="6" customWidth="1"/>
    <col min="12697" max="12697" width="6.140625" style="6" customWidth="1"/>
    <col min="12698" max="12698" width="6.85546875" style="6" customWidth="1"/>
    <col min="12699" max="12699" width="5.5703125" style="6" customWidth="1"/>
    <col min="12700" max="12701" width="4.7109375" style="6" customWidth="1"/>
    <col min="12702" max="12703" width="4.85546875" style="6" customWidth="1"/>
    <col min="12704" max="12704" width="4.28515625" style="6" customWidth="1"/>
    <col min="12705" max="12905" width="9.140625" style="6"/>
    <col min="12906" max="12906" width="11" style="6" customWidth="1"/>
    <col min="12907" max="12907" width="44.42578125" style="6" customWidth="1"/>
    <col min="12908" max="12908" width="13.28515625" style="6" customWidth="1"/>
    <col min="12909" max="12909" width="7.140625" style="6" customWidth="1"/>
    <col min="12910" max="12910" width="8.85546875" style="6" customWidth="1"/>
    <col min="12911" max="12914" width="7.140625" style="6" customWidth="1"/>
    <col min="12915" max="12915" width="6.5703125" style="6" customWidth="1"/>
    <col min="12916" max="12916" width="6.42578125" style="6" customWidth="1"/>
    <col min="12917" max="12917" width="6.5703125" style="6" customWidth="1"/>
    <col min="12918" max="12918" width="6.140625" style="6" customWidth="1"/>
    <col min="12919" max="12919" width="6.42578125" style="6" customWidth="1"/>
    <col min="12920" max="12920" width="6.28515625" style="6" customWidth="1"/>
    <col min="12921" max="12921" width="7.28515625" style="6" customWidth="1"/>
    <col min="12922" max="12922" width="8.42578125" style="6" customWidth="1"/>
    <col min="12923" max="12923" width="5.5703125" style="6" customWidth="1"/>
    <col min="12924" max="12924" width="7.28515625" style="6" customWidth="1"/>
    <col min="12925" max="12925" width="6.140625" style="6" customWidth="1"/>
    <col min="12926" max="12926" width="5.42578125" style="6" customWidth="1"/>
    <col min="12927" max="12927" width="7" style="6" customWidth="1"/>
    <col min="12928" max="12928" width="6.5703125" style="6" customWidth="1"/>
    <col min="12929" max="12929" width="7.28515625" style="6" customWidth="1"/>
    <col min="12930" max="12930" width="4.85546875" style="6" customWidth="1"/>
    <col min="12931" max="12932" width="4.42578125" style="6" customWidth="1"/>
    <col min="12933" max="12933" width="4.140625" style="6" customWidth="1"/>
    <col min="12934" max="12934" width="4.7109375" style="6" customWidth="1"/>
    <col min="12935" max="12935" width="7.85546875" style="6" customWidth="1"/>
    <col min="12936" max="12936" width="7.5703125" style="6" customWidth="1"/>
    <col min="12937" max="12937" width="5.5703125" style="6" customWidth="1"/>
    <col min="12938" max="12938" width="7.140625" style="6" customWidth="1"/>
    <col min="12939" max="12939" width="8" style="6" customWidth="1"/>
    <col min="12940" max="12941" width="7.42578125" style="6" customWidth="1"/>
    <col min="12942" max="12942" width="5.5703125" style="6" customWidth="1"/>
    <col min="12943" max="12943" width="6.28515625" style="6" customWidth="1"/>
    <col min="12944" max="12944" width="6.7109375" style="6" customWidth="1"/>
    <col min="12945" max="12945" width="6.28515625" style="6" customWidth="1"/>
    <col min="12946" max="12946" width="8.5703125" style="6" customWidth="1"/>
    <col min="12947" max="12947" width="7.140625" style="6" customWidth="1"/>
    <col min="12948" max="12948" width="7.28515625" style="6" customWidth="1"/>
    <col min="12949" max="12949" width="6.42578125" style="6" customWidth="1"/>
    <col min="12950" max="12950" width="7.5703125" style="6" customWidth="1"/>
    <col min="12951" max="12951" width="7.140625" style="6" customWidth="1"/>
    <col min="12952" max="12952" width="5.5703125" style="6" customWidth="1"/>
    <col min="12953" max="12953" width="6.140625" style="6" customWidth="1"/>
    <col min="12954" max="12954" width="6.85546875" style="6" customWidth="1"/>
    <col min="12955" max="12955" width="5.5703125" style="6" customWidth="1"/>
    <col min="12956" max="12957" width="4.7109375" style="6" customWidth="1"/>
    <col min="12958" max="12959" width="4.85546875" style="6" customWidth="1"/>
    <col min="12960" max="12960" width="4.28515625" style="6" customWidth="1"/>
    <col min="12961" max="13161" width="9.140625" style="6"/>
    <col min="13162" max="13162" width="11" style="6" customWidth="1"/>
    <col min="13163" max="13163" width="44.42578125" style="6" customWidth="1"/>
    <col min="13164" max="13164" width="13.28515625" style="6" customWidth="1"/>
    <col min="13165" max="13165" width="7.140625" style="6" customWidth="1"/>
    <col min="13166" max="13166" width="8.85546875" style="6" customWidth="1"/>
    <col min="13167" max="13170" width="7.140625" style="6" customWidth="1"/>
    <col min="13171" max="13171" width="6.5703125" style="6" customWidth="1"/>
    <col min="13172" max="13172" width="6.42578125" style="6" customWidth="1"/>
    <col min="13173" max="13173" width="6.5703125" style="6" customWidth="1"/>
    <col min="13174" max="13174" width="6.140625" style="6" customWidth="1"/>
    <col min="13175" max="13175" width="6.42578125" style="6" customWidth="1"/>
    <col min="13176" max="13176" width="6.28515625" style="6" customWidth="1"/>
    <col min="13177" max="13177" width="7.28515625" style="6" customWidth="1"/>
    <col min="13178" max="13178" width="8.42578125" style="6" customWidth="1"/>
    <col min="13179" max="13179" width="5.5703125" style="6" customWidth="1"/>
    <col min="13180" max="13180" width="7.28515625" style="6" customWidth="1"/>
    <col min="13181" max="13181" width="6.140625" style="6" customWidth="1"/>
    <col min="13182" max="13182" width="5.42578125" style="6" customWidth="1"/>
    <col min="13183" max="13183" width="7" style="6" customWidth="1"/>
    <col min="13184" max="13184" width="6.5703125" style="6" customWidth="1"/>
    <col min="13185" max="13185" width="7.28515625" style="6" customWidth="1"/>
    <col min="13186" max="13186" width="4.85546875" style="6" customWidth="1"/>
    <col min="13187" max="13188" width="4.42578125" style="6" customWidth="1"/>
    <col min="13189" max="13189" width="4.140625" style="6" customWidth="1"/>
    <col min="13190" max="13190" width="4.7109375" style="6" customWidth="1"/>
    <col min="13191" max="13191" width="7.85546875" style="6" customWidth="1"/>
    <col min="13192" max="13192" width="7.5703125" style="6" customWidth="1"/>
    <col min="13193" max="13193" width="5.5703125" style="6" customWidth="1"/>
    <col min="13194" max="13194" width="7.140625" style="6" customWidth="1"/>
    <col min="13195" max="13195" width="8" style="6" customWidth="1"/>
    <col min="13196" max="13197" width="7.42578125" style="6" customWidth="1"/>
    <col min="13198" max="13198" width="5.5703125" style="6" customWidth="1"/>
    <col min="13199" max="13199" width="6.28515625" style="6" customWidth="1"/>
    <col min="13200" max="13200" width="6.7109375" style="6" customWidth="1"/>
    <col min="13201" max="13201" width="6.28515625" style="6" customWidth="1"/>
    <col min="13202" max="13202" width="8.5703125" style="6" customWidth="1"/>
    <col min="13203" max="13203" width="7.140625" style="6" customWidth="1"/>
    <col min="13204" max="13204" width="7.28515625" style="6" customWidth="1"/>
    <col min="13205" max="13205" width="6.42578125" style="6" customWidth="1"/>
    <col min="13206" max="13206" width="7.5703125" style="6" customWidth="1"/>
    <col min="13207" max="13207" width="7.140625" style="6" customWidth="1"/>
    <col min="13208" max="13208" width="5.5703125" style="6" customWidth="1"/>
    <col min="13209" max="13209" width="6.140625" style="6" customWidth="1"/>
    <col min="13210" max="13210" width="6.85546875" style="6" customWidth="1"/>
    <col min="13211" max="13211" width="5.5703125" style="6" customWidth="1"/>
    <col min="13212" max="13213" width="4.7109375" style="6" customWidth="1"/>
    <col min="13214" max="13215" width="4.85546875" style="6" customWidth="1"/>
    <col min="13216" max="13216" width="4.28515625" style="6" customWidth="1"/>
    <col min="13217" max="13417" width="9.140625" style="6"/>
    <col min="13418" max="13418" width="11" style="6" customWidth="1"/>
    <col min="13419" max="13419" width="44.42578125" style="6" customWidth="1"/>
    <col min="13420" max="13420" width="13.28515625" style="6" customWidth="1"/>
    <col min="13421" max="13421" width="7.140625" style="6" customWidth="1"/>
    <col min="13422" max="13422" width="8.85546875" style="6" customWidth="1"/>
    <col min="13423" max="13426" width="7.140625" style="6" customWidth="1"/>
    <col min="13427" max="13427" width="6.5703125" style="6" customWidth="1"/>
    <col min="13428" max="13428" width="6.42578125" style="6" customWidth="1"/>
    <col min="13429" max="13429" width="6.5703125" style="6" customWidth="1"/>
    <col min="13430" max="13430" width="6.140625" style="6" customWidth="1"/>
    <col min="13431" max="13431" width="6.42578125" style="6" customWidth="1"/>
    <col min="13432" max="13432" width="6.28515625" style="6" customWidth="1"/>
    <col min="13433" max="13433" width="7.28515625" style="6" customWidth="1"/>
    <col min="13434" max="13434" width="8.42578125" style="6" customWidth="1"/>
    <col min="13435" max="13435" width="5.5703125" style="6" customWidth="1"/>
    <col min="13436" max="13436" width="7.28515625" style="6" customWidth="1"/>
    <col min="13437" max="13437" width="6.140625" style="6" customWidth="1"/>
    <col min="13438" max="13438" width="5.42578125" style="6" customWidth="1"/>
    <col min="13439" max="13439" width="7" style="6" customWidth="1"/>
    <col min="13440" max="13440" width="6.5703125" style="6" customWidth="1"/>
    <col min="13441" max="13441" width="7.28515625" style="6" customWidth="1"/>
    <col min="13442" max="13442" width="4.85546875" style="6" customWidth="1"/>
    <col min="13443" max="13444" width="4.42578125" style="6" customWidth="1"/>
    <col min="13445" max="13445" width="4.140625" style="6" customWidth="1"/>
    <col min="13446" max="13446" width="4.7109375" style="6" customWidth="1"/>
    <col min="13447" max="13447" width="7.85546875" style="6" customWidth="1"/>
    <col min="13448" max="13448" width="7.5703125" style="6" customWidth="1"/>
    <col min="13449" max="13449" width="5.5703125" style="6" customWidth="1"/>
    <col min="13450" max="13450" width="7.140625" style="6" customWidth="1"/>
    <col min="13451" max="13451" width="8" style="6" customWidth="1"/>
    <col min="13452" max="13453" width="7.42578125" style="6" customWidth="1"/>
    <col min="13454" max="13454" width="5.5703125" style="6" customWidth="1"/>
    <col min="13455" max="13455" width="6.28515625" style="6" customWidth="1"/>
    <col min="13456" max="13456" width="6.7109375" style="6" customWidth="1"/>
    <col min="13457" max="13457" width="6.28515625" style="6" customWidth="1"/>
    <col min="13458" max="13458" width="8.5703125" style="6" customWidth="1"/>
    <col min="13459" max="13459" width="7.140625" style="6" customWidth="1"/>
    <col min="13460" max="13460" width="7.28515625" style="6" customWidth="1"/>
    <col min="13461" max="13461" width="6.42578125" style="6" customWidth="1"/>
    <col min="13462" max="13462" width="7.5703125" style="6" customWidth="1"/>
    <col min="13463" max="13463" width="7.140625" style="6" customWidth="1"/>
    <col min="13464" max="13464" width="5.5703125" style="6" customWidth="1"/>
    <col min="13465" max="13465" width="6.140625" style="6" customWidth="1"/>
    <col min="13466" max="13466" width="6.85546875" style="6" customWidth="1"/>
    <col min="13467" max="13467" width="5.5703125" style="6" customWidth="1"/>
    <col min="13468" max="13469" width="4.7109375" style="6" customWidth="1"/>
    <col min="13470" max="13471" width="4.85546875" style="6" customWidth="1"/>
    <col min="13472" max="13472" width="4.28515625" style="6" customWidth="1"/>
    <col min="13473" max="13673" width="9.140625" style="6"/>
    <col min="13674" max="13674" width="11" style="6" customWidth="1"/>
    <col min="13675" max="13675" width="44.42578125" style="6" customWidth="1"/>
    <col min="13676" max="13676" width="13.28515625" style="6" customWidth="1"/>
    <col min="13677" max="13677" width="7.140625" style="6" customWidth="1"/>
    <col min="13678" max="13678" width="8.85546875" style="6" customWidth="1"/>
    <col min="13679" max="13682" width="7.140625" style="6" customWidth="1"/>
    <col min="13683" max="13683" width="6.5703125" style="6" customWidth="1"/>
    <col min="13684" max="13684" width="6.42578125" style="6" customWidth="1"/>
    <col min="13685" max="13685" width="6.5703125" style="6" customWidth="1"/>
    <col min="13686" max="13686" width="6.140625" style="6" customWidth="1"/>
    <col min="13687" max="13687" width="6.42578125" style="6" customWidth="1"/>
    <col min="13688" max="13688" width="6.28515625" style="6" customWidth="1"/>
    <col min="13689" max="13689" width="7.28515625" style="6" customWidth="1"/>
    <col min="13690" max="13690" width="8.42578125" style="6" customWidth="1"/>
    <col min="13691" max="13691" width="5.5703125" style="6" customWidth="1"/>
    <col min="13692" max="13692" width="7.28515625" style="6" customWidth="1"/>
    <col min="13693" max="13693" width="6.140625" style="6" customWidth="1"/>
    <col min="13694" max="13694" width="5.42578125" style="6" customWidth="1"/>
    <col min="13695" max="13695" width="7" style="6" customWidth="1"/>
    <col min="13696" max="13696" width="6.5703125" style="6" customWidth="1"/>
    <col min="13697" max="13697" width="7.28515625" style="6" customWidth="1"/>
    <col min="13698" max="13698" width="4.85546875" style="6" customWidth="1"/>
    <col min="13699" max="13700" width="4.42578125" style="6" customWidth="1"/>
    <col min="13701" max="13701" width="4.140625" style="6" customWidth="1"/>
    <col min="13702" max="13702" width="4.7109375" style="6" customWidth="1"/>
    <col min="13703" max="13703" width="7.85546875" style="6" customWidth="1"/>
    <col min="13704" max="13704" width="7.5703125" style="6" customWidth="1"/>
    <col min="13705" max="13705" width="5.5703125" style="6" customWidth="1"/>
    <col min="13706" max="13706" width="7.140625" style="6" customWidth="1"/>
    <col min="13707" max="13707" width="8" style="6" customWidth="1"/>
    <col min="13708" max="13709" width="7.42578125" style="6" customWidth="1"/>
    <col min="13710" max="13710" width="5.5703125" style="6" customWidth="1"/>
    <col min="13711" max="13711" width="6.28515625" style="6" customWidth="1"/>
    <col min="13712" max="13712" width="6.7109375" style="6" customWidth="1"/>
    <col min="13713" max="13713" width="6.28515625" style="6" customWidth="1"/>
    <col min="13714" max="13714" width="8.5703125" style="6" customWidth="1"/>
    <col min="13715" max="13715" width="7.140625" style="6" customWidth="1"/>
    <col min="13716" max="13716" width="7.28515625" style="6" customWidth="1"/>
    <col min="13717" max="13717" width="6.42578125" style="6" customWidth="1"/>
    <col min="13718" max="13718" width="7.5703125" style="6" customWidth="1"/>
    <col min="13719" max="13719" width="7.140625" style="6" customWidth="1"/>
    <col min="13720" max="13720" width="5.5703125" style="6" customWidth="1"/>
    <col min="13721" max="13721" width="6.140625" style="6" customWidth="1"/>
    <col min="13722" max="13722" width="6.85546875" style="6" customWidth="1"/>
    <col min="13723" max="13723" width="5.5703125" style="6" customWidth="1"/>
    <col min="13724" max="13725" width="4.7109375" style="6" customWidth="1"/>
    <col min="13726" max="13727" width="4.85546875" style="6" customWidth="1"/>
    <col min="13728" max="13728" width="4.28515625" style="6" customWidth="1"/>
    <col min="13729" max="13929" width="9.140625" style="6"/>
    <col min="13930" max="13930" width="11" style="6" customWidth="1"/>
    <col min="13931" max="13931" width="44.42578125" style="6" customWidth="1"/>
    <col min="13932" max="13932" width="13.28515625" style="6" customWidth="1"/>
    <col min="13933" max="13933" width="7.140625" style="6" customWidth="1"/>
    <col min="13934" max="13934" width="8.85546875" style="6" customWidth="1"/>
    <col min="13935" max="13938" width="7.140625" style="6" customWidth="1"/>
    <col min="13939" max="13939" width="6.5703125" style="6" customWidth="1"/>
    <col min="13940" max="13940" width="6.42578125" style="6" customWidth="1"/>
    <col min="13941" max="13941" width="6.5703125" style="6" customWidth="1"/>
    <col min="13942" max="13942" width="6.140625" style="6" customWidth="1"/>
    <col min="13943" max="13943" width="6.42578125" style="6" customWidth="1"/>
    <col min="13944" max="13944" width="6.28515625" style="6" customWidth="1"/>
    <col min="13945" max="13945" width="7.28515625" style="6" customWidth="1"/>
    <col min="13946" max="13946" width="8.42578125" style="6" customWidth="1"/>
    <col min="13947" max="13947" width="5.5703125" style="6" customWidth="1"/>
    <col min="13948" max="13948" width="7.28515625" style="6" customWidth="1"/>
    <col min="13949" max="13949" width="6.140625" style="6" customWidth="1"/>
    <col min="13950" max="13950" width="5.42578125" style="6" customWidth="1"/>
    <col min="13951" max="13951" width="7" style="6" customWidth="1"/>
    <col min="13952" max="13952" width="6.5703125" style="6" customWidth="1"/>
    <col min="13953" max="13953" width="7.28515625" style="6" customWidth="1"/>
    <col min="13954" max="13954" width="4.85546875" style="6" customWidth="1"/>
    <col min="13955" max="13956" width="4.42578125" style="6" customWidth="1"/>
    <col min="13957" max="13957" width="4.140625" style="6" customWidth="1"/>
    <col min="13958" max="13958" width="4.7109375" style="6" customWidth="1"/>
    <col min="13959" max="13959" width="7.85546875" style="6" customWidth="1"/>
    <col min="13960" max="13960" width="7.5703125" style="6" customWidth="1"/>
    <col min="13961" max="13961" width="5.5703125" style="6" customWidth="1"/>
    <col min="13962" max="13962" width="7.140625" style="6" customWidth="1"/>
    <col min="13963" max="13963" width="8" style="6" customWidth="1"/>
    <col min="13964" max="13965" width="7.42578125" style="6" customWidth="1"/>
    <col min="13966" max="13966" width="5.5703125" style="6" customWidth="1"/>
    <col min="13967" max="13967" width="6.28515625" style="6" customWidth="1"/>
    <col min="13968" max="13968" width="6.7109375" style="6" customWidth="1"/>
    <col min="13969" max="13969" width="6.28515625" style="6" customWidth="1"/>
    <col min="13970" max="13970" width="8.5703125" style="6" customWidth="1"/>
    <col min="13971" max="13971" width="7.140625" style="6" customWidth="1"/>
    <col min="13972" max="13972" width="7.28515625" style="6" customWidth="1"/>
    <col min="13973" max="13973" width="6.42578125" style="6" customWidth="1"/>
    <col min="13974" max="13974" width="7.5703125" style="6" customWidth="1"/>
    <col min="13975" max="13975" width="7.140625" style="6" customWidth="1"/>
    <col min="13976" max="13976" width="5.5703125" style="6" customWidth="1"/>
    <col min="13977" max="13977" width="6.140625" style="6" customWidth="1"/>
    <col min="13978" max="13978" width="6.85546875" style="6" customWidth="1"/>
    <col min="13979" max="13979" width="5.5703125" style="6" customWidth="1"/>
    <col min="13980" max="13981" width="4.7109375" style="6" customWidth="1"/>
    <col min="13982" max="13983" width="4.85546875" style="6" customWidth="1"/>
    <col min="13984" max="13984" width="4.28515625" style="6" customWidth="1"/>
    <col min="13985" max="14185" width="9.140625" style="6"/>
    <col min="14186" max="14186" width="11" style="6" customWidth="1"/>
    <col min="14187" max="14187" width="44.42578125" style="6" customWidth="1"/>
    <col min="14188" max="14188" width="13.28515625" style="6" customWidth="1"/>
    <col min="14189" max="14189" width="7.140625" style="6" customWidth="1"/>
    <col min="14190" max="14190" width="8.85546875" style="6" customWidth="1"/>
    <col min="14191" max="14194" width="7.140625" style="6" customWidth="1"/>
    <col min="14195" max="14195" width="6.5703125" style="6" customWidth="1"/>
    <col min="14196" max="14196" width="6.42578125" style="6" customWidth="1"/>
    <col min="14197" max="14197" width="6.5703125" style="6" customWidth="1"/>
    <col min="14198" max="14198" width="6.140625" style="6" customWidth="1"/>
    <col min="14199" max="14199" width="6.42578125" style="6" customWidth="1"/>
    <col min="14200" max="14200" width="6.28515625" style="6" customWidth="1"/>
    <col min="14201" max="14201" width="7.28515625" style="6" customWidth="1"/>
    <col min="14202" max="14202" width="8.42578125" style="6" customWidth="1"/>
    <col min="14203" max="14203" width="5.5703125" style="6" customWidth="1"/>
    <col min="14204" max="14204" width="7.28515625" style="6" customWidth="1"/>
    <col min="14205" max="14205" width="6.140625" style="6" customWidth="1"/>
    <col min="14206" max="14206" width="5.42578125" style="6" customWidth="1"/>
    <col min="14207" max="14207" width="7" style="6" customWidth="1"/>
    <col min="14208" max="14208" width="6.5703125" style="6" customWidth="1"/>
    <col min="14209" max="14209" width="7.28515625" style="6" customWidth="1"/>
    <col min="14210" max="14210" width="4.85546875" style="6" customWidth="1"/>
    <col min="14211" max="14212" width="4.42578125" style="6" customWidth="1"/>
    <col min="14213" max="14213" width="4.140625" style="6" customWidth="1"/>
    <col min="14214" max="14214" width="4.7109375" style="6" customWidth="1"/>
    <col min="14215" max="14215" width="7.85546875" style="6" customWidth="1"/>
    <col min="14216" max="14216" width="7.5703125" style="6" customWidth="1"/>
    <col min="14217" max="14217" width="5.5703125" style="6" customWidth="1"/>
    <col min="14218" max="14218" width="7.140625" style="6" customWidth="1"/>
    <col min="14219" max="14219" width="8" style="6" customWidth="1"/>
    <col min="14220" max="14221" width="7.42578125" style="6" customWidth="1"/>
    <col min="14222" max="14222" width="5.5703125" style="6" customWidth="1"/>
    <col min="14223" max="14223" width="6.28515625" style="6" customWidth="1"/>
    <col min="14224" max="14224" width="6.7109375" style="6" customWidth="1"/>
    <col min="14225" max="14225" width="6.28515625" style="6" customWidth="1"/>
    <col min="14226" max="14226" width="8.5703125" style="6" customWidth="1"/>
    <col min="14227" max="14227" width="7.140625" style="6" customWidth="1"/>
    <col min="14228" max="14228" width="7.28515625" style="6" customWidth="1"/>
    <col min="14229" max="14229" width="6.42578125" style="6" customWidth="1"/>
    <col min="14230" max="14230" width="7.5703125" style="6" customWidth="1"/>
    <col min="14231" max="14231" width="7.140625" style="6" customWidth="1"/>
    <col min="14232" max="14232" width="5.5703125" style="6" customWidth="1"/>
    <col min="14233" max="14233" width="6.140625" style="6" customWidth="1"/>
    <col min="14234" max="14234" width="6.85546875" style="6" customWidth="1"/>
    <col min="14235" max="14235" width="5.5703125" style="6" customWidth="1"/>
    <col min="14236" max="14237" width="4.7109375" style="6" customWidth="1"/>
    <col min="14238" max="14239" width="4.85546875" style="6" customWidth="1"/>
    <col min="14240" max="14240" width="4.28515625" style="6" customWidth="1"/>
    <col min="14241" max="14441" width="9.140625" style="6"/>
    <col min="14442" max="14442" width="11" style="6" customWidth="1"/>
    <col min="14443" max="14443" width="44.42578125" style="6" customWidth="1"/>
    <col min="14444" max="14444" width="13.28515625" style="6" customWidth="1"/>
    <col min="14445" max="14445" width="7.140625" style="6" customWidth="1"/>
    <col min="14446" max="14446" width="8.85546875" style="6" customWidth="1"/>
    <col min="14447" max="14450" width="7.140625" style="6" customWidth="1"/>
    <col min="14451" max="14451" width="6.5703125" style="6" customWidth="1"/>
    <col min="14452" max="14452" width="6.42578125" style="6" customWidth="1"/>
    <col min="14453" max="14453" width="6.5703125" style="6" customWidth="1"/>
    <col min="14454" max="14454" width="6.140625" style="6" customWidth="1"/>
    <col min="14455" max="14455" width="6.42578125" style="6" customWidth="1"/>
    <col min="14456" max="14456" width="6.28515625" style="6" customWidth="1"/>
    <col min="14457" max="14457" width="7.28515625" style="6" customWidth="1"/>
    <col min="14458" max="14458" width="8.42578125" style="6" customWidth="1"/>
    <col min="14459" max="14459" width="5.5703125" style="6" customWidth="1"/>
    <col min="14460" max="14460" width="7.28515625" style="6" customWidth="1"/>
    <col min="14461" max="14461" width="6.140625" style="6" customWidth="1"/>
    <col min="14462" max="14462" width="5.42578125" style="6" customWidth="1"/>
    <col min="14463" max="14463" width="7" style="6" customWidth="1"/>
    <col min="14464" max="14464" width="6.5703125" style="6" customWidth="1"/>
    <col min="14465" max="14465" width="7.28515625" style="6" customWidth="1"/>
    <col min="14466" max="14466" width="4.85546875" style="6" customWidth="1"/>
    <col min="14467" max="14468" width="4.42578125" style="6" customWidth="1"/>
    <col min="14469" max="14469" width="4.140625" style="6" customWidth="1"/>
    <col min="14470" max="14470" width="4.7109375" style="6" customWidth="1"/>
    <col min="14471" max="14471" width="7.85546875" style="6" customWidth="1"/>
    <col min="14472" max="14472" width="7.5703125" style="6" customWidth="1"/>
    <col min="14473" max="14473" width="5.5703125" style="6" customWidth="1"/>
    <col min="14474" max="14474" width="7.140625" style="6" customWidth="1"/>
    <col min="14475" max="14475" width="8" style="6" customWidth="1"/>
    <col min="14476" max="14477" width="7.42578125" style="6" customWidth="1"/>
    <col min="14478" max="14478" width="5.5703125" style="6" customWidth="1"/>
    <col min="14479" max="14479" width="6.28515625" style="6" customWidth="1"/>
    <col min="14480" max="14480" width="6.7109375" style="6" customWidth="1"/>
    <col min="14481" max="14481" width="6.28515625" style="6" customWidth="1"/>
    <col min="14482" max="14482" width="8.5703125" style="6" customWidth="1"/>
    <col min="14483" max="14483" width="7.140625" style="6" customWidth="1"/>
    <col min="14484" max="14484" width="7.28515625" style="6" customWidth="1"/>
    <col min="14485" max="14485" width="6.42578125" style="6" customWidth="1"/>
    <col min="14486" max="14486" width="7.5703125" style="6" customWidth="1"/>
    <col min="14487" max="14487" width="7.140625" style="6" customWidth="1"/>
    <col min="14488" max="14488" width="5.5703125" style="6" customWidth="1"/>
    <col min="14489" max="14489" width="6.140625" style="6" customWidth="1"/>
    <col min="14490" max="14490" width="6.85546875" style="6" customWidth="1"/>
    <col min="14491" max="14491" width="5.5703125" style="6" customWidth="1"/>
    <col min="14492" max="14493" width="4.7109375" style="6" customWidth="1"/>
    <col min="14494" max="14495" width="4.85546875" style="6" customWidth="1"/>
    <col min="14496" max="14496" width="4.28515625" style="6" customWidth="1"/>
    <col min="14497" max="14697" width="9.140625" style="6"/>
    <col min="14698" max="14698" width="11" style="6" customWidth="1"/>
    <col min="14699" max="14699" width="44.42578125" style="6" customWidth="1"/>
    <col min="14700" max="14700" width="13.28515625" style="6" customWidth="1"/>
    <col min="14701" max="14701" width="7.140625" style="6" customWidth="1"/>
    <col min="14702" max="14702" width="8.85546875" style="6" customWidth="1"/>
    <col min="14703" max="14706" width="7.140625" style="6" customWidth="1"/>
    <col min="14707" max="14707" width="6.5703125" style="6" customWidth="1"/>
    <col min="14708" max="14708" width="6.42578125" style="6" customWidth="1"/>
    <col min="14709" max="14709" width="6.5703125" style="6" customWidth="1"/>
    <col min="14710" max="14710" width="6.140625" style="6" customWidth="1"/>
    <col min="14711" max="14711" width="6.42578125" style="6" customWidth="1"/>
    <col min="14712" max="14712" width="6.28515625" style="6" customWidth="1"/>
    <col min="14713" max="14713" width="7.28515625" style="6" customWidth="1"/>
    <col min="14714" max="14714" width="8.42578125" style="6" customWidth="1"/>
    <col min="14715" max="14715" width="5.5703125" style="6" customWidth="1"/>
    <col min="14716" max="14716" width="7.28515625" style="6" customWidth="1"/>
    <col min="14717" max="14717" width="6.140625" style="6" customWidth="1"/>
    <col min="14718" max="14718" width="5.42578125" style="6" customWidth="1"/>
    <col min="14719" max="14719" width="7" style="6" customWidth="1"/>
    <col min="14720" max="14720" width="6.5703125" style="6" customWidth="1"/>
    <col min="14721" max="14721" width="7.28515625" style="6" customWidth="1"/>
    <col min="14722" max="14722" width="4.85546875" style="6" customWidth="1"/>
    <col min="14723" max="14724" width="4.42578125" style="6" customWidth="1"/>
    <col min="14725" max="14725" width="4.140625" style="6" customWidth="1"/>
    <col min="14726" max="14726" width="4.7109375" style="6" customWidth="1"/>
    <col min="14727" max="14727" width="7.85546875" style="6" customWidth="1"/>
    <col min="14728" max="14728" width="7.5703125" style="6" customWidth="1"/>
    <col min="14729" max="14729" width="5.5703125" style="6" customWidth="1"/>
    <col min="14730" max="14730" width="7.140625" style="6" customWidth="1"/>
    <col min="14731" max="14731" width="8" style="6" customWidth="1"/>
    <col min="14732" max="14733" width="7.42578125" style="6" customWidth="1"/>
    <col min="14734" max="14734" width="5.5703125" style="6" customWidth="1"/>
    <col min="14735" max="14735" width="6.28515625" style="6" customWidth="1"/>
    <col min="14736" max="14736" width="6.7109375" style="6" customWidth="1"/>
    <col min="14737" max="14737" width="6.28515625" style="6" customWidth="1"/>
    <col min="14738" max="14738" width="8.5703125" style="6" customWidth="1"/>
    <col min="14739" max="14739" width="7.140625" style="6" customWidth="1"/>
    <col min="14740" max="14740" width="7.28515625" style="6" customWidth="1"/>
    <col min="14741" max="14741" width="6.42578125" style="6" customWidth="1"/>
    <col min="14742" max="14742" width="7.5703125" style="6" customWidth="1"/>
    <col min="14743" max="14743" width="7.140625" style="6" customWidth="1"/>
    <col min="14744" max="14744" width="5.5703125" style="6" customWidth="1"/>
    <col min="14745" max="14745" width="6.140625" style="6" customWidth="1"/>
    <col min="14746" max="14746" width="6.85546875" style="6" customWidth="1"/>
    <col min="14747" max="14747" width="5.5703125" style="6" customWidth="1"/>
    <col min="14748" max="14749" width="4.7109375" style="6" customWidth="1"/>
    <col min="14750" max="14751" width="4.85546875" style="6" customWidth="1"/>
    <col min="14752" max="14752" width="4.28515625" style="6" customWidth="1"/>
    <col min="14753" max="14953" width="9.140625" style="6"/>
    <col min="14954" max="14954" width="11" style="6" customWidth="1"/>
    <col min="14955" max="14955" width="44.42578125" style="6" customWidth="1"/>
    <col min="14956" max="14956" width="13.28515625" style="6" customWidth="1"/>
    <col min="14957" max="14957" width="7.140625" style="6" customWidth="1"/>
    <col min="14958" max="14958" width="8.85546875" style="6" customWidth="1"/>
    <col min="14959" max="14962" width="7.140625" style="6" customWidth="1"/>
    <col min="14963" max="14963" width="6.5703125" style="6" customWidth="1"/>
    <col min="14964" max="14964" width="6.42578125" style="6" customWidth="1"/>
    <col min="14965" max="14965" width="6.5703125" style="6" customWidth="1"/>
    <col min="14966" max="14966" width="6.140625" style="6" customWidth="1"/>
    <col min="14967" max="14967" width="6.42578125" style="6" customWidth="1"/>
    <col min="14968" max="14968" width="6.28515625" style="6" customWidth="1"/>
    <col min="14969" max="14969" width="7.28515625" style="6" customWidth="1"/>
    <col min="14970" max="14970" width="8.42578125" style="6" customWidth="1"/>
    <col min="14971" max="14971" width="5.5703125" style="6" customWidth="1"/>
    <col min="14972" max="14972" width="7.28515625" style="6" customWidth="1"/>
    <col min="14973" max="14973" width="6.140625" style="6" customWidth="1"/>
    <col min="14974" max="14974" width="5.42578125" style="6" customWidth="1"/>
    <col min="14975" max="14975" width="7" style="6" customWidth="1"/>
    <col min="14976" max="14976" width="6.5703125" style="6" customWidth="1"/>
    <col min="14977" max="14977" width="7.28515625" style="6" customWidth="1"/>
    <col min="14978" max="14978" width="4.85546875" style="6" customWidth="1"/>
    <col min="14979" max="14980" width="4.42578125" style="6" customWidth="1"/>
    <col min="14981" max="14981" width="4.140625" style="6" customWidth="1"/>
    <col min="14982" max="14982" width="4.7109375" style="6" customWidth="1"/>
    <col min="14983" max="14983" width="7.85546875" style="6" customWidth="1"/>
    <col min="14984" max="14984" width="7.5703125" style="6" customWidth="1"/>
    <col min="14985" max="14985" width="5.5703125" style="6" customWidth="1"/>
    <col min="14986" max="14986" width="7.140625" style="6" customWidth="1"/>
    <col min="14987" max="14987" width="8" style="6" customWidth="1"/>
    <col min="14988" max="14989" width="7.42578125" style="6" customWidth="1"/>
    <col min="14990" max="14990" width="5.5703125" style="6" customWidth="1"/>
    <col min="14991" max="14991" width="6.28515625" style="6" customWidth="1"/>
    <col min="14992" max="14992" width="6.7109375" style="6" customWidth="1"/>
    <col min="14993" max="14993" width="6.28515625" style="6" customWidth="1"/>
    <col min="14994" max="14994" width="8.5703125" style="6" customWidth="1"/>
    <col min="14995" max="14995" width="7.140625" style="6" customWidth="1"/>
    <col min="14996" max="14996" width="7.28515625" style="6" customWidth="1"/>
    <col min="14997" max="14997" width="6.42578125" style="6" customWidth="1"/>
    <col min="14998" max="14998" width="7.5703125" style="6" customWidth="1"/>
    <col min="14999" max="14999" width="7.140625" style="6" customWidth="1"/>
    <col min="15000" max="15000" width="5.5703125" style="6" customWidth="1"/>
    <col min="15001" max="15001" width="6.140625" style="6" customWidth="1"/>
    <col min="15002" max="15002" width="6.85546875" style="6" customWidth="1"/>
    <col min="15003" max="15003" width="5.5703125" style="6" customWidth="1"/>
    <col min="15004" max="15005" width="4.7109375" style="6" customWidth="1"/>
    <col min="15006" max="15007" width="4.85546875" style="6" customWidth="1"/>
    <col min="15008" max="15008" width="4.28515625" style="6" customWidth="1"/>
    <col min="15009" max="15209" width="9.140625" style="6"/>
    <col min="15210" max="15210" width="11" style="6" customWidth="1"/>
    <col min="15211" max="15211" width="44.42578125" style="6" customWidth="1"/>
    <col min="15212" max="15212" width="13.28515625" style="6" customWidth="1"/>
    <col min="15213" max="15213" width="7.140625" style="6" customWidth="1"/>
    <col min="15214" max="15214" width="8.85546875" style="6" customWidth="1"/>
    <col min="15215" max="15218" width="7.140625" style="6" customWidth="1"/>
    <col min="15219" max="15219" width="6.5703125" style="6" customWidth="1"/>
    <col min="15220" max="15220" width="6.42578125" style="6" customWidth="1"/>
    <col min="15221" max="15221" width="6.5703125" style="6" customWidth="1"/>
    <col min="15222" max="15222" width="6.140625" style="6" customWidth="1"/>
    <col min="15223" max="15223" width="6.42578125" style="6" customWidth="1"/>
    <col min="15224" max="15224" width="6.28515625" style="6" customWidth="1"/>
    <col min="15225" max="15225" width="7.28515625" style="6" customWidth="1"/>
    <col min="15226" max="15226" width="8.42578125" style="6" customWidth="1"/>
    <col min="15227" max="15227" width="5.5703125" style="6" customWidth="1"/>
    <col min="15228" max="15228" width="7.28515625" style="6" customWidth="1"/>
    <col min="15229" max="15229" width="6.140625" style="6" customWidth="1"/>
    <col min="15230" max="15230" width="5.42578125" style="6" customWidth="1"/>
    <col min="15231" max="15231" width="7" style="6" customWidth="1"/>
    <col min="15232" max="15232" width="6.5703125" style="6" customWidth="1"/>
    <col min="15233" max="15233" width="7.28515625" style="6" customWidth="1"/>
    <col min="15234" max="15234" width="4.85546875" style="6" customWidth="1"/>
    <col min="15235" max="15236" width="4.42578125" style="6" customWidth="1"/>
    <col min="15237" max="15237" width="4.140625" style="6" customWidth="1"/>
    <col min="15238" max="15238" width="4.7109375" style="6" customWidth="1"/>
    <col min="15239" max="15239" width="7.85546875" style="6" customWidth="1"/>
    <col min="15240" max="15240" width="7.5703125" style="6" customWidth="1"/>
    <col min="15241" max="15241" width="5.5703125" style="6" customWidth="1"/>
    <col min="15242" max="15242" width="7.140625" style="6" customWidth="1"/>
    <col min="15243" max="15243" width="8" style="6" customWidth="1"/>
    <col min="15244" max="15245" width="7.42578125" style="6" customWidth="1"/>
    <col min="15246" max="15246" width="5.5703125" style="6" customWidth="1"/>
    <col min="15247" max="15247" width="6.28515625" style="6" customWidth="1"/>
    <col min="15248" max="15248" width="6.7109375" style="6" customWidth="1"/>
    <col min="15249" max="15249" width="6.28515625" style="6" customWidth="1"/>
    <col min="15250" max="15250" width="8.5703125" style="6" customWidth="1"/>
    <col min="15251" max="15251" width="7.140625" style="6" customWidth="1"/>
    <col min="15252" max="15252" width="7.28515625" style="6" customWidth="1"/>
    <col min="15253" max="15253" width="6.42578125" style="6" customWidth="1"/>
    <col min="15254" max="15254" width="7.5703125" style="6" customWidth="1"/>
    <col min="15255" max="15255" width="7.140625" style="6" customWidth="1"/>
    <col min="15256" max="15256" width="5.5703125" style="6" customWidth="1"/>
    <col min="15257" max="15257" width="6.140625" style="6" customWidth="1"/>
    <col min="15258" max="15258" width="6.85546875" style="6" customWidth="1"/>
    <col min="15259" max="15259" width="5.5703125" style="6" customWidth="1"/>
    <col min="15260" max="15261" width="4.7109375" style="6" customWidth="1"/>
    <col min="15262" max="15263" width="4.85546875" style="6" customWidth="1"/>
    <col min="15264" max="15264" width="4.28515625" style="6" customWidth="1"/>
    <col min="15265" max="15465" width="9.140625" style="6"/>
    <col min="15466" max="15466" width="11" style="6" customWidth="1"/>
    <col min="15467" max="15467" width="44.42578125" style="6" customWidth="1"/>
    <col min="15468" max="15468" width="13.28515625" style="6" customWidth="1"/>
    <col min="15469" max="15469" width="7.140625" style="6" customWidth="1"/>
    <col min="15470" max="15470" width="8.85546875" style="6" customWidth="1"/>
    <col min="15471" max="15474" width="7.140625" style="6" customWidth="1"/>
    <col min="15475" max="15475" width="6.5703125" style="6" customWidth="1"/>
    <col min="15476" max="15476" width="6.42578125" style="6" customWidth="1"/>
    <col min="15477" max="15477" width="6.5703125" style="6" customWidth="1"/>
    <col min="15478" max="15478" width="6.140625" style="6" customWidth="1"/>
    <col min="15479" max="15479" width="6.42578125" style="6" customWidth="1"/>
    <col min="15480" max="15480" width="6.28515625" style="6" customWidth="1"/>
    <col min="15481" max="15481" width="7.28515625" style="6" customWidth="1"/>
    <col min="15482" max="15482" width="8.42578125" style="6" customWidth="1"/>
    <col min="15483" max="15483" width="5.5703125" style="6" customWidth="1"/>
    <col min="15484" max="15484" width="7.28515625" style="6" customWidth="1"/>
    <col min="15485" max="15485" width="6.140625" style="6" customWidth="1"/>
    <col min="15486" max="15486" width="5.42578125" style="6" customWidth="1"/>
    <col min="15487" max="15487" width="7" style="6" customWidth="1"/>
    <col min="15488" max="15488" width="6.5703125" style="6" customWidth="1"/>
    <col min="15489" max="15489" width="7.28515625" style="6" customWidth="1"/>
    <col min="15490" max="15490" width="4.85546875" style="6" customWidth="1"/>
    <col min="15491" max="15492" width="4.42578125" style="6" customWidth="1"/>
    <col min="15493" max="15493" width="4.140625" style="6" customWidth="1"/>
    <col min="15494" max="15494" width="4.7109375" style="6" customWidth="1"/>
    <col min="15495" max="15495" width="7.85546875" style="6" customWidth="1"/>
    <col min="15496" max="15496" width="7.5703125" style="6" customWidth="1"/>
    <col min="15497" max="15497" width="5.5703125" style="6" customWidth="1"/>
    <col min="15498" max="15498" width="7.140625" style="6" customWidth="1"/>
    <col min="15499" max="15499" width="8" style="6" customWidth="1"/>
    <col min="15500" max="15501" width="7.42578125" style="6" customWidth="1"/>
    <col min="15502" max="15502" width="5.5703125" style="6" customWidth="1"/>
    <col min="15503" max="15503" width="6.28515625" style="6" customWidth="1"/>
    <col min="15504" max="15504" width="6.7109375" style="6" customWidth="1"/>
    <col min="15505" max="15505" width="6.28515625" style="6" customWidth="1"/>
    <col min="15506" max="15506" width="8.5703125" style="6" customWidth="1"/>
    <col min="15507" max="15507" width="7.140625" style="6" customWidth="1"/>
    <col min="15508" max="15508" width="7.28515625" style="6" customWidth="1"/>
    <col min="15509" max="15509" width="6.42578125" style="6" customWidth="1"/>
    <col min="15510" max="15510" width="7.5703125" style="6" customWidth="1"/>
    <col min="15511" max="15511" width="7.140625" style="6" customWidth="1"/>
    <col min="15512" max="15512" width="5.5703125" style="6" customWidth="1"/>
    <col min="15513" max="15513" width="6.140625" style="6" customWidth="1"/>
    <col min="15514" max="15514" width="6.85546875" style="6" customWidth="1"/>
    <col min="15515" max="15515" width="5.5703125" style="6" customWidth="1"/>
    <col min="15516" max="15517" width="4.7109375" style="6" customWidth="1"/>
    <col min="15518" max="15519" width="4.85546875" style="6" customWidth="1"/>
    <col min="15520" max="15520" width="4.28515625" style="6" customWidth="1"/>
    <col min="15521" max="15721" width="9.140625" style="6"/>
    <col min="15722" max="15722" width="11" style="6" customWidth="1"/>
    <col min="15723" max="15723" width="44.42578125" style="6" customWidth="1"/>
    <col min="15724" max="15724" width="13.28515625" style="6" customWidth="1"/>
    <col min="15725" max="15725" width="7.140625" style="6" customWidth="1"/>
    <col min="15726" max="15726" width="8.85546875" style="6" customWidth="1"/>
    <col min="15727" max="15730" width="7.140625" style="6" customWidth="1"/>
    <col min="15731" max="15731" width="6.5703125" style="6" customWidth="1"/>
    <col min="15732" max="15732" width="6.42578125" style="6" customWidth="1"/>
    <col min="15733" max="15733" width="6.5703125" style="6" customWidth="1"/>
    <col min="15734" max="15734" width="6.140625" style="6" customWidth="1"/>
    <col min="15735" max="15735" width="6.42578125" style="6" customWidth="1"/>
    <col min="15736" max="15736" width="6.28515625" style="6" customWidth="1"/>
    <col min="15737" max="15737" width="7.28515625" style="6" customWidth="1"/>
    <col min="15738" max="15738" width="8.42578125" style="6" customWidth="1"/>
    <col min="15739" max="15739" width="5.5703125" style="6" customWidth="1"/>
    <col min="15740" max="15740" width="7.28515625" style="6" customWidth="1"/>
    <col min="15741" max="15741" width="6.140625" style="6" customWidth="1"/>
    <col min="15742" max="15742" width="5.42578125" style="6" customWidth="1"/>
    <col min="15743" max="15743" width="7" style="6" customWidth="1"/>
    <col min="15744" max="15744" width="6.5703125" style="6" customWidth="1"/>
    <col min="15745" max="15745" width="7.28515625" style="6" customWidth="1"/>
    <col min="15746" max="15746" width="4.85546875" style="6" customWidth="1"/>
    <col min="15747" max="15748" width="4.42578125" style="6" customWidth="1"/>
    <col min="15749" max="15749" width="4.140625" style="6" customWidth="1"/>
    <col min="15750" max="15750" width="4.7109375" style="6" customWidth="1"/>
    <col min="15751" max="15751" width="7.85546875" style="6" customWidth="1"/>
    <col min="15752" max="15752" width="7.5703125" style="6" customWidth="1"/>
    <col min="15753" max="15753" width="5.5703125" style="6" customWidth="1"/>
    <col min="15754" max="15754" width="7.140625" style="6" customWidth="1"/>
    <col min="15755" max="15755" width="8" style="6" customWidth="1"/>
    <col min="15756" max="15757" width="7.42578125" style="6" customWidth="1"/>
    <col min="15758" max="15758" width="5.5703125" style="6" customWidth="1"/>
    <col min="15759" max="15759" width="6.28515625" style="6" customWidth="1"/>
    <col min="15760" max="15760" width="6.7109375" style="6" customWidth="1"/>
    <col min="15761" max="15761" width="6.28515625" style="6" customWidth="1"/>
    <col min="15762" max="15762" width="8.5703125" style="6" customWidth="1"/>
    <col min="15763" max="15763" width="7.140625" style="6" customWidth="1"/>
    <col min="15764" max="15764" width="7.28515625" style="6" customWidth="1"/>
    <col min="15765" max="15765" width="6.42578125" style="6" customWidth="1"/>
    <col min="15766" max="15766" width="7.5703125" style="6" customWidth="1"/>
    <col min="15767" max="15767" width="7.140625" style="6" customWidth="1"/>
    <col min="15768" max="15768" width="5.5703125" style="6" customWidth="1"/>
    <col min="15769" max="15769" width="6.140625" style="6" customWidth="1"/>
    <col min="15770" max="15770" width="6.85546875" style="6" customWidth="1"/>
    <col min="15771" max="15771" width="5.5703125" style="6" customWidth="1"/>
    <col min="15772" max="15773" width="4.7109375" style="6" customWidth="1"/>
    <col min="15774" max="15775" width="4.85546875" style="6" customWidth="1"/>
    <col min="15776" max="15776" width="4.28515625" style="6" customWidth="1"/>
    <col min="15777" max="15977" width="9.140625" style="6"/>
    <col min="15978" max="15978" width="11" style="6" customWidth="1"/>
    <col min="15979" max="15979" width="44.42578125" style="6" customWidth="1"/>
    <col min="15980" max="15980" width="13.28515625" style="6" customWidth="1"/>
    <col min="15981" max="15981" width="7.140625" style="6" customWidth="1"/>
    <col min="15982" max="15982" width="8.85546875" style="6" customWidth="1"/>
    <col min="15983" max="15986" width="7.140625" style="6" customWidth="1"/>
    <col min="15987" max="15987" width="6.5703125" style="6" customWidth="1"/>
    <col min="15988" max="15988" width="6.42578125" style="6" customWidth="1"/>
    <col min="15989" max="15989" width="6.5703125" style="6" customWidth="1"/>
    <col min="15990" max="15990" width="6.140625" style="6" customWidth="1"/>
    <col min="15991" max="15991" width="6.42578125" style="6" customWidth="1"/>
    <col min="15992" max="15992" width="6.28515625" style="6" customWidth="1"/>
    <col min="15993" max="15993" width="7.28515625" style="6" customWidth="1"/>
    <col min="15994" max="15994" width="8.42578125" style="6" customWidth="1"/>
    <col min="15995" max="15995" width="5.5703125" style="6" customWidth="1"/>
    <col min="15996" max="15996" width="7.28515625" style="6" customWidth="1"/>
    <col min="15997" max="15997" width="6.140625" style="6" customWidth="1"/>
    <col min="15998" max="15998" width="5.42578125" style="6" customWidth="1"/>
    <col min="15999" max="15999" width="7" style="6" customWidth="1"/>
    <col min="16000" max="16000" width="6.5703125" style="6" customWidth="1"/>
    <col min="16001" max="16001" width="7.28515625" style="6" customWidth="1"/>
    <col min="16002" max="16002" width="4.85546875" style="6" customWidth="1"/>
    <col min="16003" max="16004" width="4.42578125" style="6" customWidth="1"/>
    <col min="16005" max="16005" width="4.140625" style="6" customWidth="1"/>
    <col min="16006" max="16006" width="4.7109375" style="6" customWidth="1"/>
    <col min="16007" max="16007" width="7.85546875" style="6" customWidth="1"/>
    <col min="16008" max="16008" width="7.5703125" style="6" customWidth="1"/>
    <col min="16009" max="16009" width="5.5703125" style="6" customWidth="1"/>
    <col min="16010" max="16010" width="7.140625" style="6" customWidth="1"/>
    <col min="16011" max="16011" width="8" style="6" customWidth="1"/>
    <col min="16012" max="16013" width="7.42578125" style="6" customWidth="1"/>
    <col min="16014" max="16014" width="5.5703125" style="6" customWidth="1"/>
    <col min="16015" max="16015" width="6.28515625" style="6" customWidth="1"/>
    <col min="16016" max="16016" width="6.7109375" style="6" customWidth="1"/>
    <col min="16017" max="16017" width="6.28515625" style="6" customWidth="1"/>
    <col min="16018" max="16018" width="8.5703125" style="6" customWidth="1"/>
    <col min="16019" max="16019" width="7.140625" style="6" customWidth="1"/>
    <col min="16020" max="16020" width="7.28515625" style="6" customWidth="1"/>
    <col min="16021" max="16021" width="6.42578125" style="6" customWidth="1"/>
    <col min="16022" max="16022" width="7.5703125" style="6" customWidth="1"/>
    <col min="16023" max="16023" width="7.140625" style="6" customWidth="1"/>
    <col min="16024" max="16024" width="5.5703125" style="6" customWidth="1"/>
    <col min="16025" max="16025" width="6.140625" style="6" customWidth="1"/>
    <col min="16026" max="16026" width="6.85546875" style="6" customWidth="1"/>
    <col min="16027" max="16027" width="5.5703125" style="6" customWidth="1"/>
    <col min="16028" max="16029" width="4.7109375" style="6" customWidth="1"/>
    <col min="16030" max="16031" width="4.85546875" style="6" customWidth="1"/>
    <col min="16032" max="16032" width="4.28515625" style="6" customWidth="1"/>
    <col min="16033" max="16384" width="9.140625" style="6"/>
  </cols>
  <sheetData>
    <row r="1" spans="1:54" s="266" customFormat="1" ht="12" x14ac:dyDescent="0.2">
      <c r="C1" s="59"/>
      <c r="D1" s="262"/>
      <c r="E1" s="262"/>
      <c r="F1" s="262"/>
      <c r="G1" s="262"/>
      <c r="H1" s="262"/>
      <c r="I1" s="262"/>
      <c r="J1" s="262"/>
      <c r="K1" s="262"/>
      <c r="L1" s="262"/>
      <c r="M1" s="262"/>
      <c r="N1" s="262"/>
      <c r="O1" s="262"/>
      <c r="P1" s="262"/>
      <c r="Q1" s="262"/>
      <c r="R1" s="262"/>
      <c r="S1" s="262"/>
      <c r="T1" s="262"/>
      <c r="U1" s="262"/>
      <c r="V1" s="262"/>
      <c r="W1" s="262"/>
      <c r="X1" s="262"/>
      <c r="Y1" s="262"/>
      <c r="Z1" s="262"/>
      <c r="AA1" s="262"/>
      <c r="AB1" s="262"/>
      <c r="AC1" s="262"/>
      <c r="AD1" s="262"/>
      <c r="AE1" s="262"/>
      <c r="AF1" s="294"/>
      <c r="AG1" s="293"/>
      <c r="AH1" s="293"/>
      <c r="AI1" s="293"/>
      <c r="AJ1" s="294" t="s">
        <v>216</v>
      </c>
    </row>
    <row r="2" spans="1:54" s="266" customFormat="1" ht="24.75" customHeight="1" x14ac:dyDescent="0.2">
      <c r="A2" s="59"/>
      <c r="B2" s="59"/>
      <c r="C2" s="5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69"/>
      <c r="O2" s="269"/>
      <c r="P2" s="269"/>
      <c r="Q2" s="269"/>
      <c r="R2" s="269"/>
      <c r="S2" s="269"/>
      <c r="T2" s="269"/>
      <c r="U2" s="269"/>
      <c r="V2" s="269"/>
      <c r="W2" s="269"/>
      <c r="X2" s="269"/>
      <c r="Y2" s="269"/>
      <c r="Z2" s="269"/>
      <c r="AA2" s="269"/>
      <c r="AB2" s="269"/>
      <c r="AC2" s="269"/>
      <c r="AD2" s="269"/>
      <c r="AE2" s="269"/>
      <c r="AF2" s="361" t="s">
        <v>113</v>
      </c>
      <c r="AG2" s="362"/>
      <c r="AH2" s="362"/>
      <c r="AI2" s="362"/>
      <c r="AJ2" s="361"/>
      <c r="AW2" s="315"/>
      <c r="AX2" s="315"/>
      <c r="AY2" s="315"/>
      <c r="AZ2" s="315"/>
      <c r="BA2" s="315"/>
      <c r="BB2" s="315"/>
    </row>
    <row r="3" spans="1:54" s="266" customFormat="1" ht="11.25" x14ac:dyDescent="0.2">
      <c r="A3" s="272"/>
      <c r="B3" s="272"/>
      <c r="C3" s="272"/>
      <c r="D3" s="272"/>
      <c r="E3" s="272"/>
      <c r="F3" s="272"/>
      <c r="G3" s="272"/>
      <c r="H3" s="272"/>
      <c r="I3" s="272"/>
      <c r="J3" s="272"/>
      <c r="K3" s="272"/>
      <c r="L3" s="272"/>
      <c r="M3" s="272"/>
      <c r="N3" s="272"/>
      <c r="O3" s="272"/>
      <c r="P3" s="272"/>
      <c r="Q3" s="272"/>
      <c r="R3" s="272"/>
      <c r="S3" s="272"/>
      <c r="T3" s="272"/>
      <c r="U3" s="272"/>
      <c r="V3" s="272"/>
      <c r="W3" s="272"/>
      <c r="X3" s="272"/>
      <c r="Y3" s="272"/>
      <c r="Z3" s="272"/>
      <c r="AA3" s="272"/>
      <c r="AB3" s="272"/>
      <c r="AC3" s="272"/>
      <c r="AD3" s="272"/>
      <c r="AE3" s="272"/>
      <c r="AF3" s="272"/>
      <c r="AG3" s="272"/>
      <c r="AH3" s="272"/>
      <c r="AI3" s="272"/>
      <c r="AJ3" s="272"/>
    </row>
    <row r="4" spans="1:54" s="266" customFormat="1" x14ac:dyDescent="0.25">
      <c r="A4" s="363" t="s">
        <v>421</v>
      </c>
      <c r="B4" s="363"/>
      <c r="C4" s="363"/>
      <c r="D4" s="363"/>
      <c r="E4" s="363"/>
      <c r="F4" s="363"/>
      <c r="G4" s="363"/>
      <c r="H4" s="363"/>
      <c r="I4" s="363"/>
      <c r="J4" s="363"/>
      <c r="K4" s="363"/>
      <c r="L4" s="363"/>
      <c r="M4" s="363"/>
      <c r="N4" s="363"/>
      <c r="O4" s="363"/>
      <c r="P4" s="363"/>
      <c r="Q4" s="363"/>
      <c r="R4" s="363"/>
      <c r="S4" s="363"/>
      <c r="T4" s="363"/>
      <c r="U4" s="363"/>
      <c r="V4" s="363"/>
      <c r="W4" s="363"/>
      <c r="X4" s="363"/>
      <c r="Y4" s="363"/>
      <c r="Z4" s="363"/>
      <c r="AA4" s="363"/>
      <c r="AB4" s="363"/>
      <c r="AC4" s="363"/>
      <c r="AD4" s="363"/>
      <c r="AE4" s="363"/>
      <c r="AF4" s="363"/>
      <c r="AG4" s="363"/>
      <c r="AH4" s="363"/>
      <c r="AI4" s="363"/>
      <c r="AJ4" s="363"/>
      <c r="AK4" s="363"/>
    </row>
    <row r="5" spans="1:54" s="60" customFormat="1" x14ac:dyDescent="0.25">
      <c r="A5" s="59"/>
      <c r="B5" s="59"/>
      <c r="C5" s="5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  <c r="P5" s="269"/>
      <c r="Q5" s="269"/>
      <c r="R5" s="269"/>
      <c r="S5" s="269"/>
      <c r="T5" s="269"/>
      <c r="U5" s="269"/>
      <c r="V5" s="269"/>
      <c r="W5" s="269"/>
      <c r="X5" s="269"/>
      <c r="Y5" s="269"/>
      <c r="Z5" s="269"/>
      <c r="AA5" s="269"/>
      <c r="AB5" s="269"/>
      <c r="AC5" s="269"/>
      <c r="AD5" s="269"/>
      <c r="AE5" s="269"/>
      <c r="AF5" s="269"/>
      <c r="AG5" s="269"/>
      <c r="AH5" s="269"/>
      <c r="AI5" s="269"/>
      <c r="AJ5" s="299" t="s">
        <v>114</v>
      </c>
    </row>
    <row r="6" spans="1:54" s="266" customFormat="1" ht="12.75" x14ac:dyDescent="0.2">
      <c r="A6" s="59"/>
      <c r="B6" s="59"/>
      <c r="C6" s="59"/>
      <c r="D6" s="269"/>
      <c r="E6" s="269"/>
      <c r="F6" s="269"/>
      <c r="G6" s="269"/>
      <c r="H6" s="269"/>
      <c r="I6" s="269"/>
      <c r="J6" s="269"/>
      <c r="K6" s="269"/>
      <c r="L6" s="269"/>
      <c r="M6" s="269"/>
      <c r="N6" s="269"/>
      <c r="O6" s="269"/>
      <c r="P6" s="269"/>
      <c r="Q6" s="269"/>
      <c r="R6" s="269"/>
      <c r="S6" s="269"/>
      <c r="T6" s="269"/>
      <c r="U6" s="316"/>
      <c r="V6" s="272"/>
      <c r="W6" s="272"/>
      <c r="X6" s="272"/>
      <c r="Y6" s="272"/>
      <c r="Z6" s="272"/>
      <c r="AA6" s="272"/>
      <c r="AB6" s="272"/>
      <c r="AC6" s="272"/>
      <c r="AD6" s="272"/>
      <c r="AE6" s="272"/>
      <c r="AF6" s="272"/>
      <c r="AG6" s="272"/>
      <c r="AH6" s="272"/>
      <c r="AI6" s="272"/>
      <c r="AJ6" s="61" t="s">
        <v>115</v>
      </c>
    </row>
    <row r="7" spans="1:54" s="281" customFormat="1" ht="11.25" x14ac:dyDescent="0.2">
      <c r="A7" s="59"/>
      <c r="B7" s="59"/>
      <c r="C7" s="59"/>
      <c r="D7" s="269"/>
      <c r="E7" s="269"/>
      <c r="F7" s="269"/>
      <c r="G7" s="269"/>
      <c r="H7" s="269"/>
      <c r="I7" s="269"/>
      <c r="J7" s="269"/>
      <c r="K7" s="269"/>
      <c r="L7" s="269"/>
      <c r="M7" s="269"/>
      <c r="N7" s="269"/>
      <c r="O7" s="269"/>
      <c r="P7" s="269"/>
      <c r="Q7" s="269"/>
      <c r="R7" s="269"/>
      <c r="S7" s="269"/>
      <c r="T7" s="269"/>
      <c r="U7" s="269"/>
      <c r="V7" s="282"/>
      <c r="W7" s="282"/>
      <c r="X7" s="282"/>
      <c r="Y7" s="282"/>
      <c r="Z7" s="282"/>
      <c r="AA7" s="282"/>
      <c r="AB7" s="282"/>
      <c r="AC7" s="282"/>
      <c r="AD7" s="282"/>
      <c r="AE7" s="282"/>
      <c r="AF7" s="282"/>
      <c r="AG7" s="282"/>
      <c r="AH7" s="282"/>
      <c r="AI7" s="282"/>
      <c r="AJ7" s="306"/>
    </row>
    <row r="8" spans="1:54" s="60" customFormat="1" x14ac:dyDescent="0.25">
      <c r="A8" s="59"/>
      <c r="B8" s="59"/>
      <c r="C8" s="59"/>
      <c r="D8" s="269"/>
      <c r="E8" s="269"/>
      <c r="F8" s="269"/>
      <c r="G8" s="269"/>
      <c r="H8" s="269"/>
      <c r="I8" s="269"/>
      <c r="J8" s="269"/>
      <c r="K8" s="269"/>
      <c r="L8" s="269"/>
      <c r="M8" s="269"/>
      <c r="N8" s="269"/>
      <c r="O8" s="269"/>
      <c r="P8" s="269"/>
      <c r="Q8" s="269"/>
      <c r="R8" s="269"/>
      <c r="S8" s="269"/>
      <c r="T8" s="269"/>
      <c r="U8" s="269"/>
      <c r="V8" s="269"/>
      <c r="W8" s="269"/>
      <c r="X8" s="269"/>
      <c r="Y8" s="269"/>
      <c r="Z8" s="269"/>
      <c r="AA8" s="269"/>
      <c r="AB8" s="269"/>
      <c r="AC8" s="269"/>
      <c r="AD8" s="269"/>
      <c r="AE8" s="269"/>
      <c r="AF8" s="269"/>
      <c r="AG8" s="269"/>
      <c r="AH8" s="269"/>
      <c r="AI8" s="269"/>
      <c r="AJ8" s="299" t="s">
        <v>116</v>
      </c>
    </row>
    <row r="9" spans="1:54" s="266" customFormat="1" ht="12.75" x14ac:dyDescent="0.2">
      <c r="A9" s="59"/>
      <c r="B9" s="59"/>
      <c r="C9" s="59"/>
      <c r="D9" s="269"/>
      <c r="E9" s="269"/>
      <c r="F9" s="269"/>
      <c r="G9" s="269"/>
      <c r="H9" s="269"/>
      <c r="I9" s="269"/>
      <c r="J9" s="269"/>
      <c r="K9" s="269"/>
      <c r="L9" s="269"/>
      <c r="M9" s="269"/>
      <c r="N9" s="269"/>
      <c r="O9" s="269"/>
      <c r="P9" s="269"/>
      <c r="Q9" s="269"/>
      <c r="R9" s="269"/>
      <c r="S9" s="269"/>
      <c r="T9" s="269"/>
      <c r="U9" s="269"/>
      <c r="V9" s="269"/>
      <c r="W9" s="269"/>
      <c r="X9" s="269"/>
      <c r="Y9" s="285"/>
      <c r="Z9" s="285"/>
      <c r="AA9" s="269"/>
      <c r="AB9" s="269"/>
      <c r="AC9" s="269"/>
      <c r="AD9" s="269"/>
      <c r="AE9" s="269"/>
      <c r="AF9" s="269"/>
      <c r="AG9" s="269"/>
      <c r="AH9" s="269"/>
      <c r="AI9" s="269"/>
      <c r="AJ9" s="62"/>
    </row>
    <row r="10" spans="1:54" s="60" customFormat="1" x14ac:dyDescent="0.25">
      <c r="A10" s="59"/>
      <c r="B10" s="59"/>
      <c r="C10" s="59"/>
      <c r="D10" s="269"/>
      <c r="E10" s="269"/>
      <c r="F10" s="269"/>
      <c r="G10" s="269"/>
      <c r="H10" s="269"/>
      <c r="I10" s="269"/>
      <c r="J10" s="269"/>
      <c r="K10" s="269"/>
      <c r="L10" s="269"/>
      <c r="M10" s="269"/>
      <c r="N10" s="269"/>
      <c r="O10" s="269"/>
      <c r="P10" s="269"/>
      <c r="Q10" s="269"/>
      <c r="R10" s="269"/>
      <c r="S10" s="269"/>
      <c r="T10" s="269"/>
      <c r="U10" s="269"/>
      <c r="V10" s="269"/>
      <c r="W10" s="269"/>
      <c r="X10" s="269"/>
      <c r="Y10" s="269"/>
      <c r="Z10" s="269"/>
      <c r="AA10" s="269"/>
      <c r="AB10" s="269"/>
      <c r="AC10" s="269"/>
      <c r="AD10" s="269"/>
      <c r="AE10" s="269"/>
      <c r="AF10" s="269"/>
      <c r="AG10" s="269"/>
      <c r="AH10" s="269"/>
      <c r="AI10" s="269"/>
      <c r="AJ10" s="299" t="s">
        <v>405</v>
      </c>
    </row>
    <row r="11" spans="1:54" s="266" customFormat="1" ht="11.25" customHeight="1" x14ac:dyDescent="0.2">
      <c r="A11" s="59"/>
      <c r="B11" s="59"/>
      <c r="C11" s="59"/>
      <c r="D11" s="269"/>
      <c r="E11" s="269"/>
      <c r="F11" s="269"/>
      <c r="G11" s="269"/>
      <c r="H11" s="269"/>
      <c r="I11" s="269"/>
      <c r="J11" s="269"/>
      <c r="K11" s="269"/>
      <c r="L11" s="269"/>
      <c r="M11" s="269"/>
      <c r="N11" s="269"/>
      <c r="O11" s="269"/>
      <c r="P11" s="269"/>
      <c r="Q11" s="269"/>
      <c r="R11" s="269"/>
      <c r="S11" s="269"/>
      <c r="T11" s="269"/>
      <c r="U11" s="269"/>
      <c r="V11" s="269"/>
      <c r="W11" s="269"/>
      <c r="X11" s="287"/>
      <c r="Y11" s="287"/>
      <c r="Z11" s="287"/>
      <c r="AA11" s="63"/>
      <c r="AB11" s="63"/>
      <c r="AC11" s="63"/>
      <c r="AD11" s="63"/>
      <c r="AE11" s="63"/>
      <c r="AF11" s="63"/>
      <c r="AG11" s="63"/>
      <c r="AH11" s="63"/>
      <c r="AI11" s="63"/>
      <c r="AJ11" s="61" t="s">
        <v>117</v>
      </c>
    </row>
    <row r="12" spans="1:54" s="281" customFormat="1" ht="11.25" x14ac:dyDescent="0.2">
      <c r="A12" s="59"/>
      <c r="B12" s="59"/>
      <c r="C12" s="59"/>
      <c r="D12" s="269"/>
      <c r="E12" s="269"/>
      <c r="F12" s="269"/>
      <c r="G12" s="269"/>
      <c r="H12" s="269"/>
      <c r="I12" s="269"/>
      <c r="J12" s="269"/>
      <c r="K12" s="269"/>
      <c r="L12" s="269"/>
      <c r="M12" s="269"/>
      <c r="N12" s="269"/>
      <c r="O12" s="269"/>
      <c r="P12" s="269"/>
      <c r="Q12" s="269"/>
      <c r="R12" s="269"/>
      <c r="S12" s="269"/>
      <c r="T12" s="269"/>
      <c r="U12" s="269"/>
      <c r="V12" s="269"/>
      <c r="W12" s="269"/>
      <c r="X12" s="282"/>
      <c r="Y12" s="282"/>
      <c r="Z12" s="282"/>
      <c r="AA12" s="282"/>
      <c r="AB12" s="282"/>
      <c r="AC12" s="282"/>
      <c r="AD12" s="282"/>
      <c r="AE12" s="282"/>
      <c r="AF12" s="282"/>
      <c r="AG12" s="282"/>
      <c r="AH12" s="282"/>
      <c r="AI12" s="282"/>
      <c r="AJ12" s="282"/>
    </row>
    <row r="13" spans="1:54" s="11" customFormat="1" ht="21.2" customHeight="1" x14ac:dyDescent="0.25">
      <c r="A13" s="359" t="s">
        <v>139</v>
      </c>
      <c r="B13" s="359" t="s">
        <v>203</v>
      </c>
      <c r="C13" s="122"/>
      <c r="D13" s="359" t="s">
        <v>199</v>
      </c>
      <c r="E13" s="359"/>
      <c r="F13" s="359"/>
      <c r="G13" s="359"/>
      <c r="H13" s="359"/>
      <c r="I13" s="359" t="s">
        <v>200</v>
      </c>
      <c r="J13" s="359"/>
      <c r="K13" s="359"/>
      <c r="L13" s="359"/>
      <c r="M13" s="359"/>
      <c r="N13" s="366" t="s">
        <v>201</v>
      </c>
      <c r="O13" s="366"/>
      <c r="P13" s="366"/>
      <c r="Q13" s="366"/>
      <c r="R13" s="366"/>
      <c r="S13" s="359" t="s">
        <v>202</v>
      </c>
      <c r="T13" s="359"/>
      <c r="U13" s="359"/>
      <c r="V13" s="359"/>
      <c r="W13" s="359"/>
      <c r="X13" s="382" t="s">
        <v>207</v>
      </c>
      <c r="Y13" s="382"/>
      <c r="Z13" s="382"/>
      <c r="AA13" s="382"/>
      <c r="AB13" s="382"/>
      <c r="AC13" s="382"/>
      <c r="AD13" s="382"/>
      <c r="AE13" s="382"/>
      <c r="AF13" s="382"/>
      <c r="AG13" s="382"/>
      <c r="AH13" s="382"/>
      <c r="AI13" s="382"/>
      <c r="AJ13" s="382"/>
      <c r="AK13" s="382"/>
    </row>
    <row r="14" spans="1:54" s="4" customFormat="1" ht="33.75" customHeight="1" x14ac:dyDescent="0.2">
      <c r="A14" s="359"/>
      <c r="B14" s="359"/>
      <c r="C14" s="122"/>
      <c r="D14" s="359"/>
      <c r="E14" s="359"/>
      <c r="F14" s="359"/>
      <c r="G14" s="359"/>
      <c r="H14" s="359"/>
      <c r="I14" s="359"/>
      <c r="J14" s="359"/>
      <c r="K14" s="359"/>
      <c r="L14" s="359"/>
      <c r="M14" s="359"/>
      <c r="N14" s="366"/>
      <c r="O14" s="366"/>
      <c r="P14" s="366"/>
      <c r="Q14" s="366"/>
      <c r="R14" s="366"/>
      <c r="S14" s="359"/>
      <c r="T14" s="359"/>
      <c r="U14" s="359"/>
      <c r="V14" s="359"/>
      <c r="W14" s="359"/>
      <c r="X14" s="359" t="s">
        <v>206</v>
      </c>
      <c r="Y14" s="359"/>
      <c r="Z14" s="359"/>
      <c r="AA14" s="359"/>
      <c r="AB14" s="359" t="s">
        <v>205</v>
      </c>
      <c r="AC14" s="359"/>
      <c r="AD14" s="359"/>
      <c r="AE14" s="359"/>
      <c r="AF14" s="359" t="s">
        <v>204</v>
      </c>
      <c r="AG14" s="359"/>
      <c r="AH14" s="359"/>
      <c r="AI14" s="359"/>
      <c r="AJ14" s="359"/>
      <c r="AK14" s="381" t="s">
        <v>215</v>
      </c>
    </row>
    <row r="15" spans="1:54" s="4" customFormat="1" ht="150.75" x14ac:dyDescent="0.2">
      <c r="A15" s="359"/>
      <c r="B15" s="359"/>
      <c r="C15" s="122"/>
      <c r="D15" s="130" t="s">
        <v>13</v>
      </c>
      <c r="E15" s="58" t="s">
        <v>14</v>
      </c>
      <c r="F15" s="58" t="s">
        <v>15</v>
      </c>
      <c r="G15" s="58" t="s">
        <v>16</v>
      </c>
      <c r="H15" s="58" t="s">
        <v>17</v>
      </c>
      <c r="I15" s="130" t="s">
        <v>13</v>
      </c>
      <c r="J15" s="58" t="s">
        <v>14</v>
      </c>
      <c r="K15" s="58" t="s">
        <v>15</v>
      </c>
      <c r="L15" s="58" t="s">
        <v>16</v>
      </c>
      <c r="M15" s="58" t="s">
        <v>17</v>
      </c>
      <c r="N15" s="130" t="s">
        <v>13</v>
      </c>
      <c r="O15" s="130" t="s">
        <v>14</v>
      </c>
      <c r="P15" s="130" t="s">
        <v>15</v>
      </c>
      <c r="Q15" s="130" t="s">
        <v>16</v>
      </c>
      <c r="R15" s="130" t="s">
        <v>17</v>
      </c>
      <c r="S15" s="130" t="s">
        <v>13</v>
      </c>
      <c r="T15" s="58" t="s">
        <v>14</v>
      </c>
      <c r="U15" s="58" t="s">
        <v>15</v>
      </c>
      <c r="V15" s="58" t="s">
        <v>16</v>
      </c>
      <c r="W15" s="58" t="s">
        <v>17</v>
      </c>
      <c r="X15" s="58" t="s">
        <v>209</v>
      </c>
      <c r="Y15" s="58" t="s">
        <v>208</v>
      </c>
      <c r="Z15" s="58" t="s">
        <v>210</v>
      </c>
      <c r="AA15" s="58" t="s">
        <v>211</v>
      </c>
      <c r="AB15" s="58" t="s">
        <v>209</v>
      </c>
      <c r="AC15" s="58" t="s">
        <v>208</v>
      </c>
      <c r="AD15" s="58" t="s">
        <v>210</v>
      </c>
      <c r="AE15" s="58" t="s">
        <v>211</v>
      </c>
      <c r="AF15" s="58" t="s">
        <v>209</v>
      </c>
      <c r="AG15" s="58" t="s">
        <v>208</v>
      </c>
      <c r="AH15" s="58" t="s">
        <v>212</v>
      </c>
      <c r="AI15" s="58" t="s">
        <v>213</v>
      </c>
      <c r="AJ15" s="58" t="s">
        <v>214</v>
      </c>
      <c r="AK15" s="381"/>
    </row>
    <row r="16" spans="1:54" s="90" customFormat="1" ht="28.5" customHeight="1" x14ac:dyDescent="0.2">
      <c r="A16" s="75">
        <v>0</v>
      </c>
      <c r="B16" s="76" t="s">
        <v>19</v>
      </c>
      <c r="C16" s="123"/>
      <c r="D16" s="131">
        <f>SUM(D17:D22)</f>
        <v>174.22015599600002</v>
      </c>
      <c r="E16" s="77">
        <f t="shared" ref="E16:W16" si="0">SUM(E17:E22)</f>
        <v>0</v>
      </c>
      <c r="F16" s="77">
        <f t="shared" si="0"/>
        <v>56.237103852000004</v>
      </c>
      <c r="G16" s="77">
        <f t="shared" si="0"/>
        <v>111.13100812799998</v>
      </c>
      <c r="H16" s="77">
        <f t="shared" si="0"/>
        <v>6.8520440159999998</v>
      </c>
      <c r="I16" s="131">
        <f t="shared" si="0"/>
        <v>47.978656106000003</v>
      </c>
      <c r="J16" s="77">
        <f t="shared" si="0"/>
        <v>0</v>
      </c>
      <c r="K16" s="77">
        <f t="shared" si="0"/>
        <v>4.1527175325999997</v>
      </c>
      <c r="L16" s="77">
        <f t="shared" si="0"/>
        <v>40.314854189000002</v>
      </c>
      <c r="M16" s="77">
        <f t="shared" si="0"/>
        <v>3.5110843844000001</v>
      </c>
      <c r="N16" s="131">
        <f t="shared" si="0"/>
        <v>0.78653534600000086</v>
      </c>
      <c r="O16" s="131">
        <f t="shared" si="0"/>
        <v>0</v>
      </c>
      <c r="P16" s="131">
        <f t="shared" si="0"/>
        <v>6.8077336600000038E-2</v>
      </c>
      <c r="Q16" s="131">
        <f t="shared" si="0"/>
        <v>0.66089924900000341</v>
      </c>
      <c r="R16" s="131">
        <f t="shared" si="0"/>
        <v>5.7558760400000075E-2</v>
      </c>
      <c r="S16" s="131">
        <f t="shared" si="0"/>
        <v>39.3267673</v>
      </c>
      <c r="T16" s="77">
        <f t="shared" si="0"/>
        <v>0</v>
      </c>
      <c r="U16" s="77">
        <f t="shared" si="0"/>
        <v>3.4038668300000001</v>
      </c>
      <c r="V16" s="77">
        <f t="shared" si="0"/>
        <v>33.04496245</v>
      </c>
      <c r="W16" s="77">
        <f t="shared" si="0"/>
        <v>2.8779380200000002</v>
      </c>
      <c r="X16" s="79" t="s">
        <v>408</v>
      </c>
      <c r="Y16" s="79" t="s">
        <v>408</v>
      </c>
      <c r="Z16" s="79" t="s">
        <v>408</v>
      </c>
      <c r="AA16" s="79" t="s">
        <v>408</v>
      </c>
      <c r="AB16" s="79" t="s">
        <v>408</v>
      </c>
      <c r="AC16" s="79" t="s">
        <v>408</v>
      </c>
      <c r="AD16" s="356">
        <f t="shared" ref="AD16" si="1">SUM(AD17:AD22)</f>
        <v>1.26</v>
      </c>
      <c r="AE16" s="79" t="s">
        <v>408</v>
      </c>
      <c r="AF16" s="79" t="s">
        <v>408</v>
      </c>
      <c r="AG16" s="79" t="s">
        <v>408</v>
      </c>
      <c r="AH16" s="79" t="s">
        <v>408</v>
      </c>
      <c r="AI16" s="79" t="s">
        <v>408</v>
      </c>
      <c r="AJ16" s="79" t="s">
        <v>408</v>
      </c>
      <c r="AK16" s="78">
        <f t="shared" ref="AK16" si="2">SUM(AK17:AK22)</f>
        <v>1</v>
      </c>
    </row>
    <row r="17" spans="1:37" s="91" customFormat="1" ht="21" customHeight="1" x14ac:dyDescent="0.2">
      <c r="A17" s="92" t="s">
        <v>20</v>
      </c>
      <c r="B17" s="93" t="s">
        <v>21</v>
      </c>
      <c r="C17" s="124"/>
      <c r="D17" s="131">
        <f>D24</f>
        <v>0</v>
      </c>
      <c r="E17" s="72">
        <f t="shared" ref="E17:W17" si="3">E24</f>
        <v>0</v>
      </c>
      <c r="F17" s="72">
        <f t="shared" si="3"/>
        <v>0</v>
      </c>
      <c r="G17" s="72">
        <f t="shared" si="3"/>
        <v>0</v>
      </c>
      <c r="H17" s="72">
        <f t="shared" si="3"/>
        <v>0</v>
      </c>
      <c r="I17" s="131">
        <f t="shared" si="3"/>
        <v>0</v>
      </c>
      <c r="J17" s="72">
        <f t="shared" si="3"/>
        <v>0</v>
      </c>
      <c r="K17" s="72">
        <f t="shared" si="3"/>
        <v>0</v>
      </c>
      <c r="L17" s="72">
        <f t="shared" si="3"/>
        <v>0</v>
      </c>
      <c r="M17" s="72">
        <f t="shared" si="3"/>
        <v>0</v>
      </c>
      <c r="N17" s="131">
        <f t="shared" si="3"/>
        <v>0</v>
      </c>
      <c r="O17" s="131">
        <f t="shared" si="3"/>
        <v>0</v>
      </c>
      <c r="P17" s="131">
        <f t="shared" si="3"/>
        <v>0</v>
      </c>
      <c r="Q17" s="131">
        <f t="shared" si="3"/>
        <v>0</v>
      </c>
      <c r="R17" s="131">
        <f t="shared" si="3"/>
        <v>0</v>
      </c>
      <c r="S17" s="131">
        <f t="shared" si="3"/>
        <v>0</v>
      </c>
      <c r="T17" s="72">
        <f t="shared" si="3"/>
        <v>0</v>
      </c>
      <c r="U17" s="72">
        <f t="shared" si="3"/>
        <v>0</v>
      </c>
      <c r="V17" s="72">
        <f t="shared" si="3"/>
        <v>0</v>
      </c>
      <c r="W17" s="72">
        <f t="shared" si="3"/>
        <v>0</v>
      </c>
      <c r="X17" s="74" t="s">
        <v>408</v>
      </c>
      <c r="Y17" s="74" t="s">
        <v>408</v>
      </c>
      <c r="Z17" s="74" t="s">
        <v>408</v>
      </c>
      <c r="AA17" s="74" t="s">
        <v>408</v>
      </c>
      <c r="AB17" s="74" t="s">
        <v>408</v>
      </c>
      <c r="AC17" s="74" t="s">
        <v>408</v>
      </c>
      <c r="AD17" s="74" t="s">
        <v>408</v>
      </c>
      <c r="AE17" s="74" t="s">
        <v>408</v>
      </c>
      <c r="AF17" s="74" t="s">
        <v>408</v>
      </c>
      <c r="AG17" s="74" t="s">
        <v>408</v>
      </c>
      <c r="AH17" s="74" t="s">
        <v>408</v>
      </c>
      <c r="AI17" s="74" t="s">
        <v>408</v>
      </c>
      <c r="AJ17" s="74" t="s">
        <v>408</v>
      </c>
      <c r="AK17" s="74" t="s">
        <v>408</v>
      </c>
    </row>
    <row r="18" spans="1:37" s="91" customFormat="1" ht="30.75" customHeight="1" x14ac:dyDescent="0.2">
      <c r="A18" s="92" t="s">
        <v>22</v>
      </c>
      <c r="B18" s="93" t="s">
        <v>23</v>
      </c>
      <c r="C18" s="124"/>
      <c r="D18" s="131">
        <f>D44</f>
        <v>174.22015599600002</v>
      </c>
      <c r="E18" s="72">
        <f t="shared" ref="E18:W18" si="4">E44</f>
        <v>0</v>
      </c>
      <c r="F18" s="72">
        <f t="shared" si="4"/>
        <v>56.237103852000004</v>
      </c>
      <c r="G18" s="72">
        <f t="shared" si="4"/>
        <v>111.13100812799998</v>
      </c>
      <c r="H18" s="72">
        <f t="shared" si="4"/>
        <v>6.8520440159999998</v>
      </c>
      <c r="I18" s="131">
        <f t="shared" si="4"/>
        <v>47.978656106000003</v>
      </c>
      <c r="J18" s="72">
        <f t="shared" si="4"/>
        <v>0</v>
      </c>
      <c r="K18" s="72">
        <f t="shared" si="4"/>
        <v>4.1527175325999997</v>
      </c>
      <c r="L18" s="72">
        <f t="shared" si="4"/>
        <v>40.314854189000002</v>
      </c>
      <c r="M18" s="72">
        <f t="shared" si="4"/>
        <v>3.5110843844000001</v>
      </c>
      <c r="N18" s="131">
        <f t="shared" si="4"/>
        <v>0.78653534600000086</v>
      </c>
      <c r="O18" s="131">
        <f t="shared" si="4"/>
        <v>0</v>
      </c>
      <c r="P18" s="131">
        <f t="shared" si="4"/>
        <v>6.8077336600000038E-2</v>
      </c>
      <c r="Q18" s="131">
        <f t="shared" si="4"/>
        <v>0.66089924900000341</v>
      </c>
      <c r="R18" s="131">
        <f t="shared" si="4"/>
        <v>5.7558760400000075E-2</v>
      </c>
      <c r="S18" s="131">
        <f t="shared" si="4"/>
        <v>39.3267673</v>
      </c>
      <c r="T18" s="72">
        <f t="shared" si="4"/>
        <v>0</v>
      </c>
      <c r="U18" s="72">
        <f t="shared" si="4"/>
        <v>3.4038668300000001</v>
      </c>
      <c r="V18" s="72">
        <f t="shared" si="4"/>
        <v>33.04496245</v>
      </c>
      <c r="W18" s="72">
        <f t="shared" si="4"/>
        <v>2.8779380200000002</v>
      </c>
      <c r="X18" s="74" t="s">
        <v>408</v>
      </c>
      <c r="Y18" s="74" t="s">
        <v>408</v>
      </c>
      <c r="Z18" s="74" t="s">
        <v>408</v>
      </c>
      <c r="AA18" s="74" t="s">
        <v>408</v>
      </c>
      <c r="AB18" s="74" t="s">
        <v>408</v>
      </c>
      <c r="AC18" s="74" t="s">
        <v>408</v>
      </c>
      <c r="AD18" s="355">
        <f t="shared" ref="AD18" si="5">AD44</f>
        <v>1.26</v>
      </c>
      <c r="AE18" s="74" t="s">
        <v>408</v>
      </c>
      <c r="AF18" s="74" t="s">
        <v>408</v>
      </c>
      <c r="AG18" s="74" t="s">
        <v>408</v>
      </c>
      <c r="AH18" s="74" t="s">
        <v>408</v>
      </c>
      <c r="AI18" s="74" t="s">
        <v>408</v>
      </c>
      <c r="AJ18" s="74" t="s">
        <v>408</v>
      </c>
      <c r="AK18" s="73">
        <f t="shared" ref="AK18" si="6">AK44</f>
        <v>1</v>
      </c>
    </row>
    <row r="19" spans="1:37" s="91" customFormat="1" ht="42.75" customHeight="1" x14ac:dyDescent="0.2">
      <c r="A19" s="92" t="s">
        <v>24</v>
      </c>
      <c r="B19" s="93" t="s">
        <v>25</v>
      </c>
      <c r="C19" s="124"/>
      <c r="D19" s="131">
        <f>D129</f>
        <v>0</v>
      </c>
      <c r="E19" s="72">
        <f t="shared" ref="E19:W19" si="7">E129</f>
        <v>0</v>
      </c>
      <c r="F19" s="72">
        <f t="shared" si="7"/>
        <v>0</v>
      </c>
      <c r="G19" s="72">
        <f t="shared" si="7"/>
        <v>0</v>
      </c>
      <c r="H19" s="72">
        <f t="shared" si="7"/>
        <v>0</v>
      </c>
      <c r="I19" s="131">
        <f t="shared" si="7"/>
        <v>0</v>
      </c>
      <c r="J19" s="72">
        <f t="shared" si="7"/>
        <v>0</v>
      </c>
      <c r="K19" s="72">
        <f t="shared" si="7"/>
        <v>0</v>
      </c>
      <c r="L19" s="72">
        <f t="shared" si="7"/>
        <v>0</v>
      </c>
      <c r="M19" s="72">
        <f t="shared" si="7"/>
        <v>0</v>
      </c>
      <c r="N19" s="131">
        <f t="shared" si="7"/>
        <v>0</v>
      </c>
      <c r="O19" s="131">
        <f t="shared" si="7"/>
        <v>0</v>
      </c>
      <c r="P19" s="131">
        <f t="shared" si="7"/>
        <v>0</v>
      </c>
      <c r="Q19" s="131">
        <f t="shared" si="7"/>
        <v>0</v>
      </c>
      <c r="R19" s="131">
        <f t="shared" si="7"/>
        <v>0</v>
      </c>
      <c r="S19" s="131">
        <f t="shared" si="7"/>
        <v>0</v>
      </c>
      <c r="T19" s="72">
        <f t="shared" si="7"/>
        <v>0</v>
      </c>
      <c r="U19" s="72">
        <f t="shared" si="7"/>
        <v>0</v>
      </c>
      <c r="V19" s="72">
        <f t="shared" si="7"/>
        <v>0</v>
      </c>
      <c r="W19" s="72">
        <f t="shared" si="7"/>
        <v>0</v>
      </c>
      <c r="X19" s="74" t="s">
        <v>408</v>
      </c>
      <c r="Y19" s="74" t="s">
        <v>408</v>
      </c>
      <c r="Z19" s="74" t="s">
        <v>408</v>
      </c>
      <c r="AA19" s="74" t="s">
        <v>408</v>
      </c>
      <c r="AB19" s="74" t="s">
        <v>408</v>
      </c>
      <c r="AC19" s="74" t="s">
        <v>408</v>
      </c>
      <c r="AD19" s="74" t="s">
        <v>408</v>
      </c>
      <c r="AE19" s="74" t="s">
        <v>408</v>
      </c>
      <c r="AF19" s="74" t="s">
        <v>408</v>
      </c>
      <c r="AG19" s="74" t="s">
        <v>408</v>
      </c>
      <c r="AH19" s="74" t="s">
        <v>408</v>
      </c>
      <c r="AI19" s="74" t="s">
        <v>408</v>
      </c>
      <c r="AJ19" s="74" t="s">
        <v>408</v>
      </c>
      <c r="AK19" s="74" t="s">
        <v>408</v>
      </c>
    </row>
    <row r="20" spans="1:37" s="91" customFormat="1" ht="30.75" customHeight="1" x14ac:dyDescent="0.2">
      <c r="A20" s="92" t="s">
        <v>26</v>
      </c>
      <c r="B20" s="93" t="s">
        <v>27</v>
      </c>
      <c r="C20" s="124"/>
      <c r="D20" s="131">
        <f>D132</f>
        <v>0</v>
      </c>
      <c r="E20" s="72">
        <f t="shared" ref="E20:W20" si="8">E132</f>
        <v>0</v>
      </c>
      <c r="F20" s="72">
        <f t="shared" si="8"/>
        <v>0</v>
      </c>
      <c r="G20" s="72">
        <f t="shared" si="8"/>
        <v>0</v>
      </c>
      <c r="H20" s="72">
        <f t="shared" si="8"/>
        <v>0</v>
      </c>
      <c r="I20" s="131">
        <f t="shared" si="8"/>
        <v>0</v>
      </c>
      <c r="J20" s="72">
        <f t="shared" si="8"/>
        <v>0</v>
      </c>
      <c r="K20" s="72">
        <f t="shared" si="8"/>
        <v>0</v>
      </c>
      <c r="L20" s="72">
        <f t="shared" si="8"/>
        <v>0</v>
      </c>
      <c r="M20" s="72">
        <f t="shared" si="8"/>
        <v>0</v>
      </c>
      <c r="N20" s="131">
        <f t="shared" si="8"/>
        <v>0</v>
      </c>
      <c r="O20" s="131">
        <f t="shared" si="8"/>
        <v>0</v>
      </c>
      <c r="P20" s="131">
        <f t="shared" si="8"/>
        <v>0</v>
      </c>
      <c r="Q20" s="131">
        <f t="shared" si="8"/>
        <v>0</v>
      </c>
      <c r="R20" s="131">
        <f t="shared" si="8"/>
        <v>0</v>
      </c>
      <c r="S20" s="131">
        <f t="shared" si="8"/>
        <v>0</v>
      </c>
      <c r="T20" s="72">
        <f t="shared" si="8"/>
        <v>0</v>
      </c>
      <c r="U20" s="72">
        <f t="shared" si="8"/>
        <v>0</v>
      </c>
      <c r="V20" s="72">
        <f t="shared" si="8"/>
        <v>0</v>
      </c>
      <c r="W20" s="72">
        <f t="shared" si="8"/>
        <v>0</v>
      </c>
      <c r="X20" s="74" t="s">
        <v>408</v>
      </c>
      <c r="Y20" s="74" t="s">
        <v>408</v>
      </c>
      <c r="Z20" s="74" t="s">
        <v>408</v>
      </c>
      <c r="AA20" s="74" t="s">
        <v>408</v>
      </c>
      <c r="AB20" s="74" t="s">
        <v>408</v>
      </c>
      <c r="AC20" s="74" t="s">
        <v>408</v>
      </c>
      <c r="AD20" s="74" t="s">
        <v>408</v>
      </c>
      <c r="AE20" s="74" t="s">
        <v>408</v>
      </c>
      <c r="AF20" s="74" t="s">
        <v>408</v>
      </c>
      <c r="AG20" s="74" t="s">
        <v>408</v>
      </c>
      <c r="AH20" s="74" t="s">
        <v>408</v>
      </c>
      <c r="AI20" s="74" t="s">
        <v>408</v>
      </c>
      <c r="AJ20" s="74" t="s">
        <v>408</v>
      </c>
      <c r="AK20" s="74" t="s">
        <v>408</v>
      </c>
    </row>
    <row r="21" spans="1:37" s="91" customFormat="1" ht="27.75" customHeight="1" x14ac:dyDescent="0.2">
      <c r="A21" s="92" t="s">
        <v>28</v>
      </c>
      <c r="B21" s="93" t="s">
        <v>29</v>
      </c>
      <c r="C21" s="124"/>
      <c r="D21" s="131">
        <f>D133</f>
        <v>0</v>
      </c>
      <c r="E21" s="72">
        <f t="shared" ref="E21:W21" si="9">E133</f>
        <v>0</v>
      </c>
      <c r="F21" s="72">
        <f t="shared" si="9"/>
        <v>0</v>
      </c>
      <c r="G21" s="72">
        <f t="shared" si="9"/>
        <v>0</v>
      </c>
      <c r="H21" s="72">
        <f t="shared" si="9"/>
        <v>0</v>
      </c>
      <c r="I21" s="131">
        <f t="shared" si="9"/>
        <v>0</v>
      </c>
      <c r="J21" s="72">
        <f t="shared" si="9"/>
        <v>0</v>
      </c>
      <c r="K21" s="72">
        <f t="shared" si="9"/>
        <v>0</v>
      </c>
      <c r="L21" s="72">
        <f t="shared" si="9"/>
        <v>0</v>
      </c>
      <c r="M21" s="72">
        <f t="shared" si="9"/>
        <v>0</v>
      </c>
      <c r="N21" s="131">
        <f t="shared" si="9"/>
        <v>0</v>
      </c>
      <c r="O21" s="131">
        <f t="shared" si="9"/>
        <v>0</v>
      </c>
      <c r="P21" s="131">
        <f t="shared" si="9"/>
        <v>0</v>
      </c>
      <c r="Q21" s="131">
        <f t="shared" si="9"/>
        <v>0</v>
      </c>
      <c r="R21" s="131">
        <f t="shared" si="9"/>
        <v>0</v>
      </c>
      <c r="S21" s="131">
        <f t="shared" si="9"/>
        <v>0</v>
      </c>
      <c r="T21" s="72">
        <f t="shared" si="9"/>
        <v>0</v>
      </c>
      <c r="U21" s="72">
        <f t="shared" si="9"/>
        <v>0</v>
      </c>
      <c r="V21" s="72">
        <f t="shared" si="9"/>
        <v>0</v>
      </c>
      <c r="W21" s="72">
        <f t="shared" si="9"/>
        <v>0</v>
      </c>
      <c r="X21" s="74" t="s">
        <v>408</v>
      </c>
      <c r="Y21" s="74" t="s">
        <v>408</v>
      </c>
      <c r="Z21" s="74" t="s">
        <v>408</v>
      </c>
      <c r="AA21" s="74" t="s">
        <v>408</v>
      </c>
      <c r="AB21" s="74" t="s">
        <v>408</v>
      </c>
      <c r="AC21" s="74" t="s">
        <v>408</v>
      </c>
      <c r="AD21" s="74" t="s">
        <v>408</v>
      </c>
      <c r="AE21" s="74" t="s">
        <v>408</v>
      </c>
      <c r="AF21" s="74" t="s">
        <v>408</v>
      </c>
      <c r="AG21" s="74" t="s">
        <v>408</v>
      </c>
      <c r="AH21" s="74" t="s">
        <v>408</v>
      </c>
      <c r="AI21" s="74" t="s">
        <v>408</v>
      </c>
      <c r="AJ21" s="74" t="s">
        <v>408</v>
      </c>
      <c r="AK21" s="74" t="s">
        <v>408</v>
      </c>
    </row>
    <row r="22" spans="1:37" s="91" customFormat="1" x14ac:dyDescent="0.2">
      <c r="A22" s="92" t="s">
        <v>30</v>
      </c>
      <c r="B22" s="93" t="s">
        <v>31</v>
      </c>
      <c r="C22" s="124"/>
      <c r="D22" s="131">
        <f>D134</f>
        <v>0</v>
      </c>
      <c r="E22" s="72">
        <f t="shared" ref="E22:W22" si="10">E134</f>
        <v>0</v>
      </c>
      <c r="F22" s="72">
        <f t="shared" si="10"/>
        <v>0</v>
      </c>
      <c r="G22" s="72">
        <f t="shared" si="10"/>
        <v>0</v>
      </c>
      <c r="H22" s="72">
        <f t="shared" si="10"/>
        <v>0</v>
      </c>
      <c r="I22" s="131">
        <f t="shared" si="10"/>
        <v>0</v>
      </c>
      <c r="J22" s="72">
        <f t="shared" si="10"/>
        <v>0</v>
      </c>
      <c r="K22" s="72">
        <f t="shared" si="10"/>
        <v>0</v>
      </c>
      <c r="L22" s="72">
        <f t="shared" si="10"/>
        <v>0</v>
      </c>
      <c r="M22" s="72">
        <f t="shared" si="10"/>
        <v>0</v>
      </c>
      <c r="N22" s="131">
        <f t="shared" si="10"/>
        <v>0</v>
      </c>
      <c r="O22" s="131">
        <f t="shared" si="10"/>
        <v>0</v>
      </c>
      <c r="P22" s="131">
        <f t="shared" si="10"/>
        <v>0</v>
      </c>
      <c r="Q22" s="131">
        <f t="shared" si="10"/>
        <v>0</v>
      </c>
      <c r="R22" s="131">
        <f t="shared" si="10"/>
        <v>0</v>
      </c>
      <c r="S22" s="131">
        <f t="shared" si="10"/>
        <v>0</v>
      </c>
      <c r="T22" s="72">
        <f t="shared" si="10"/>
        <v>0</v>
      </c>
      <c r="U22" s="72">
        <f t="shared" si="10"/>
        <v>0</v>
      </c>
      <c r="V22" s="72">
        <f t="shared" si="10"/>
        <v>0</v>
      </c>
      <c r="W22" s="72">
        <f t="shared" si="10"/>
        <v>0</v>
      </c>
      <c r="X22" s="74" t="s">
        <v>408</v>
      </c>
      <c r="Y22" s="74" t="s">
        <v>408</v>
      </c>
      <c r="Z22" s="74" t="s">
        <v>408</v>
      </c>
      <c r="AA22" s="74" t="s">
        <v>408</v>
      </c>
      <c r="AB22" s="74" t="s">
        <v>408</v>
      </c>
      <c r="AC22" s="74" t="s">
        <v>408</v>
      </c>
      <c r="AD22" s="74" t="s">
        <v>408</v>
      </c>
      <c r="AE22" s="74" t="s">
        <v>408</v>
      </c>
      <c r="AF22" s="74" t="s">
        <v>408</v>
      </c>
      <c r="AG22" s="74" t="s">
        <v>408</v>
      </c>
      <c r="AH22" s="74" t="s">
        <v>408</v>
      </c>
      <c r="AI22" s="74" t="s">
        <v>408</v>
      </c>
      <c r="AJ22" s="74" t="s">
        <v>408</v>
      </c>
      <c r="AK22" s="74" t="s">
        <v>408</v>
      </c>
    </row>
    <row r="23" spans="1:37" s="35" customFormat="1" ht="33" customHeight="1" x14ac:dyDescent="0.25">
      <c r="A23" s="94">
        <v>1</v>
      </c>
      <c r="B23" s="95" t="str">
        <f>'7.1'!B25</f>
        <v>Московская обл., Богородский г.о., г.о.Электросталь</v>
      </c>
      <c r="C23" s="125"/>
      <c r="D23" s="132">
        <f t="shared" ref="D23:W23" si="11">D24+D44+D129+D132+D133+D134</f>
        <v>174.22015599600002</v>
      </c>
      <c r="E23" s="69">
        <f t="shared" si="11"/>
        <v>0</v>
      </c>
      <c r="F23" s="69">
        <f t="shared" si="11"/>
        <v>56.237103852000004</v>
      </c>
      <c r="G23" s="69">
        <f t="shared" si="11"/>
        <v>111.13100812799998</v>
      </c>
      <c r="H23" s="69">
        <f t="shared" si="11"/>
        <v>6.8520440159999998</v>
      </c>
      <c r="I23" s="132">
        <f t="shared" si="11"/>
        <v>47.978656106000003</v>
      </c>
      <c r="J23" s="69">
        <f t="shared" si="11"/>
        <v>0</v>
      </c>
      <c r="K23" s="69">
        <f t="shared" si="11"/>
        <v>4.1527175325999997</v>
      </c>
      <c r="L23" s="69">
        <f t="shared" si="11"/>
        <v>40.314854189000002</v>
      </c>
      <c r="M23" s="69">
        <f t="shared" si="11"/>
        <v>3.5110843844000001</v>
      </c>
      <c r="N23" s="132">
        <f t="shared" si="11"/>
        <v>0.78653534600000086</v>
      </c>
      <c r="O23" s="132">
        <f t="shared" si="11"/>
        <v>0</v>
      </c>
      <c r="P23" s="132">
        <f t="shared" si="11"/>
        <v>6.8077336600000038E-2</v>
      </c>
      <c r="Q23" s="132">
        <f t="shared" si="11"/>
        <v>0.66089924900000341</v>
      </c>
      <c r="R23" s="132">
        <f t="shared" si="11"/>
        <v>5.7558760400000075E-2</v>
      </c>
      <c r="S23" s="132">
        <f t="shared" si="11"/>
        <v>39.3267673</v>
      </c>
      <c r="T23" s="69">
        <f t="shared" si="11"/>
        <v>0</v>
      </c>
      <c r="U23" s="69">
        <f t="shared" si="11"/>
        <v>3.4038668300000001</v>
      </c>
      <c r="V23" s="69">
        <f t="shared" si="11"/>
        <v>33.04496245</v>
      </c>
      <c r="W23" s="69">
        <f t="shared" si="11"/>
        <v>2.8779380200000002</v>
      </c>
      <c r="X23" s="68" t="s">
        <v>408</v>
      </c>
      <c r="Y23" s="68" t="s">
        <v>408</v>
      </c>
      <c r="Z23" s="68" t="s">
        <v>408</v>
      </c>
      <c r="AA23" s="68" t="s">
        <v>408</v>
      </c>
      <c r="AB23" s="68" t="s">
        <v>408</v>
      </c>
      <c r="AC23" s="68" t="s">
        <v>408</v>
      </c>
      <c r="AD23" s="354">
        <f>AD44</f>
        <v>1.26</v>
      </c>
      <c r="AE23" s="68" t="s">
        <v>408</v>
      </c>
      <c r="AF23" s="68" t="s">
        <v>408</v>
      </c>
      <c r="AG23" s="68" t="s">
        <v>408</v>
      </c>
      <c r="AH23" s="68" t="s">
        <v>408</v>
      </c>
      <c r="AI23" s="68" t="s">
        <v>408</v>
      </c>
      <c r="AJ23" s="68" t="s">
        <v>408</v>
      </c>
      <c r="AK23" s="67">
        <f>AK44</f>
        <v>1</v>
      </c>
    </row>
    <row r="24" spans="1:37" s="35" customFormat="1" x14ac:dyDescent="0.25">
      <c r="A24" s="96" t="s">
        <v>32</v>
      </c>
      <c r="B24" s="97" t="s">
        <v>33</v>
      </c>
      <c r="C24" s="124"/>
      <c r="D24" s="131">
        <f t="shared" ref="D24:W24" si="12">D25+D29+D32+D41</f>
        <v>0</v>
      </c>
      <c r="E24" s="66">
        <f t="shared" si="12"/>
        <v>0</v>
      </c>
      <c r="F24" s="66">
        <f t="shared" si="12"/>
        <v>0</v>
      </c>
      <c r="G24" s="66">
        <f t="shared" si="12"/>
        <v>0</v>
      </c>
      <c r="H24" s="66">
        <f t="shared" si="12"/>
        <v>0</v>
      </c>
      <c r="I24" s="131">
        <f t="shared" si="12"/>
        <v>0</v>
      </c>
      <c r="J24" s="66">
        <f t="shared" si="12"/>
        <v>0</v>
      </c>
      <c r="K24" s="66">
        <f t="shared" si="12"/>
        <v>0</v>
      </c>
      <c r="L24" s="66">
        <f t="shared" si="12"/>
        <v>0</v>
      </c>
      <c r="M24" s="66">
        <f t="shared" si="12"/>
        <v>0</v>
      </c>
      <c r="N24" s="131">
        <f t="shared" si="12"/>
        <v>0</v>
      </c>
      <c r="O24" s="131">
        <f t="shared" si="12"/>
        <v>0</v>
      </c>
      <c r="P24" s="131">
        <f t="shared" si="12"/>
        <v>0</v>
      </c>
      <c r="Q24" s="131">
        <f t="shared" si="12"/>
        <v>0</v>
      </c>
      <c r="R24" s="131">
        <f t="shared" si="12"/>
        <v>0</v>
      </c>
      <c r="S24" s="131">
        <f t="shared" si="12"/>
        <v>0</v>
      </c>
      <c r="T24" s="66">
        <f t="shared" si="12"/>
        <v>0</v>
      </c>
      <c r="U24" s="66">
        <f t="shared" si="12"/>
        <v>0</v>
      </c>
      <c r="V24" s="66">
        <f t="shared" si="12"/>
        <v>0</v>
      </c>
      <c r="W24" s="66">
        <f t="shared" si="12"/>
        <v>0</v>
      </c>
      <c r="X24" s="68" t="s">
        <v>408</v>
      </c>
      <c r="Y24" s="68" t="s">
        <v>408</v>
      </c>
      <c r="Z24" s="68" t="s">
        <v>408</v>
      </c>
      <c r="AA24" s="68" t="s">
        <v>408</v>
      </c>
      <c r="AB24" s="68" t="s">
        <v>408</v>
      </c>
      <c r="AC24" s="68" t="s">
        <v>408</v>
      </c>
      <c r="AD24" s="68" t="s">
        <v>408</v>
      </c>
      <c r="AE24" s="68" t="s">
        <v>408</v>
      </c>
      <c r="AF24" s="68" t="s">
        <v>408</v>
      </c>
      <c r="AG24" s="68" t="s">
        <v>408</v>
      </c>
      <c r="AH24" s="68" t="s">
        <v>408</v>
      </c>
      <c r="AI24" s="68" t="s">
        <v>408</v>
      </c>
      <c r="AJ24" s="68" t="s">
        <v>408</v>
      </c>
      <c r="AK24" s="68" t="s">
        <v>408</v>
      </c>
    </row>
    <row r="25" spans="1:37" ht="25.5" x14ac:dyDescent="0.25">
      <c r="A25" s="98" t="s">
        <v>34</v>
      </c>
      <c r="B25" s="99" t="s">
        <v>35</v>
      </c>
      <c r="C25" s="124"/>
      <c r="D25" s="131">
        <f>SUM(D26:D28)</f>
        <v>0</v>
      </c>
      <c r="E25" s="222">
        <f t="shared" ref="E25:W25" si="13">SUM(E26:E28)</f>
        <v>0</v>
      </c>
      <c r="F25" s="222">
        <f t="shared" si="13"/>
        <v>0</v>
      </c>
      <c r="G25" s="222">
        <f t="shared" si="13"/>
        <v>0</v>
      </c>
      <c r="H25" s="222">
        <f t="shared" si="13"/>
        <v>0</v>
      </c>
      <c r="I25" s="131">
        <f t="shared" si="13"/>
        <v>0</v>
      </c>
      <c r="J25" s="222">
        <f t="shared" si="13"/>
        <v>0</v>
      </c>
      <c r="K25" s="222">
        <f t="shared" si="13"/>
        <v>0</v>
      </c>
      <c r="L25" s="222">
        <f t="shared" si="13"/>
        <v>0</v>
      </c>
      <c r="M25" s="222">
        <f t="shared" si="13"/>
        <v>0</v>
      </c>
      <c r="N25" s="131">
        <f t="shared" si="13"/>
        <v>0</v>
      </c>
      <c r="O25" s="131">
        <f t="shared" si="13"/>
        <v>0</v>
      </c>
      <c r="P25" s="131">
        <f t="shared" si="13"/>
        <v>0</v>
      </c>
      <c r="Q25" s="131">
        <f t="shared" si="13"/>
        <v>0</v>
      </c>
      <c r="R25" s="131">
        <f t="shared" si="13"/>
        <v>0</v>
      </c>
      <c r="S25" s="131">
        <f t="shared" si="13"/>
        <v>0</v>
      </c>
      <c r="T25" s="222">
        <f t="shared" si="13"/>
        <v>0</v>
      </c>
      <c r="U25" s="222">
        <f t="shared" si="13"/>
        <v>0</v>
      </c>
      <c r="V25" s="222">
        <f t="shared" si="13"/>
        <v>0</v>
      </c>
      <c r="W25" s="222">
        <f t="shared" si="13"/>
        <v>0</v>
      </c>
      <c r="X25" s="52" t="s">
        <v>408</v>
      </c>
      <c r="Y25" s="52" t="s">
        <v>408</v>
      </c>
      <c r="Z25" s="52" t="s">
        <v>408</v>
      </c>
      <c r="AA25" s="52" t="s">
        <v>408</v>
      </c>
      <c r="AB25" s="52" t="s">
        <v>408</v>
      </c>
      <c r="AC25" s="52" t="s">
        <v>408</v>
      </c>
      <c r="AD25" s="52" t="s">
        <v>408</v>
      </c>
      <c r="AE25" s="52" t="s">
        <v>408</v>
      </c>
      <c r="AF25" s="52" t="s">
        <v>408</v>
      </c>
      <c r="AG25" s="52" t="s">
        <v>408</v>
      </c>
      <c r="AH25" s="52" t="s">
        <v>408</v>
      </c>
      <c r="AI25" s="52" t="s">
        <v>408</v>
      </c>
      <c r="AJ25" s="52" t="s">
        <v>408</v>
      </c>
      <c r="AK25" s="52" t="s">
        <v>408</v>
      </c>
    </row>
    <row r="26" spans="1:37" s="118" customFormat="1" ht="38.25" x14ac:dyDescent="0.25">
      <c r="A26" s="109" t="s">
        <v>36</v>
      </c>
      <c r="B26" s="112" t="s">
        <v>37</v>
      </c>
      <c r="C26" s="126"/>
      <c r="D26" s="223">
        <v>0</v>
      </c>
      <c r="E26" s="224">
        <v>0</v>
      </c>
      <c r="F26" s="224">
        <v>0</v>
      </c>
      <c r="G26" s="224">
        <v>0</v>
      </c>
      <c r="H26" s="224">
        <v>0</v>
      </c>
      <c r="I26" s="223">
        <v>0</v>
      </c>
      <c r="J26" s="224">
        <v>0</v>
      </c>
      <c r="K26" s="224">
        <v>0</v>
      </c>
      <c r="L26" s="224">
        <v>0</v>
      </c>
      <c r="M26" s="224">
        <v>0</v>
      </c>
      <c r="N26" s="223">
        <v>0</v>
      </c>
      <c r="O26" s="223">
        <v>0</v>
      </c>
      <c r="P26" s="223">
        <v>0</v>
      </c>
      <c r="Q26" s="223">
        <v>0</v>
      </c>
      <c r="R26" s="223">
        <v>0</v>
      </c>
      <c r="S26" s="223">
        <v>0</v>
      </c>
      <c r="T26" s="224">
        <v>0</v>
      </c>
      <c r="U26" s="224">
        <v>0</v>
      </c>
      <c r="V26" s="224">
        <v>0</v>
      </c>
      <c r="W26" s="224">
        <v>0</v>
      </c>
      <c r="X26" s="80" t="s">
        <v>408</v>
      </c>
      <c r="Y26" s="80" t="s">
        <v>408</v>
      </c>
      <c r="Z26" s="80" t="s">
        <v>408</v>
      </c>
      <c r="AA26" s="80" t="s">
        <v>408</v>
      </c>
      <c r="AB26" s="80" t="s">
        <v>408</v>
      </c>
      <c r="AC26" s="80" t="s">
        <v>408</v>
      </c>
      <c r="AD26" s="80" t="s">
        <v>408</v>
      </c>
      <c r="AE26" s="80" t="s">
        <v>408</v>
      </c>
      <c r="AF26" s="80" t="s">
        <v>408</v>
      </c>
      <c r="AG26" s="80" t="s">
        <v>408</v>
      </c>
      <c r="AH26" s="80" t="s">
        <v>408</v>
      </c>
      <c r="AI26" s="80" t="s">
        <v>408</v>
      </c>
      <c r="AJ26" s="80" t="s">
        <v>408</v>
      </c>
      <c r="AK26" s="80" t="s">
        <v>408</v>
      </c>
    </row>
    <row r="27" spans="1:37" s="118" customFormat="1" ht="38.25" x14ac:dyDescent="0.25">
      <c r="A27" s="109" t="s">
        <v>38</v>
      </c>
      <c r="B27" s="112" t="s">
        <v>39</v>
      </c>
      <c r="C27" s="126"/>
      <c r="D27" s="223">
        <v>0</v>
      </c>
      <c r="E27" s="224">
        <v>0</v>
      </c>
      <c r="F27" s="224">
        <v>0</v>
      </c>
      <c r="G27" s="224">
        <v>0</v>
      </c>
      <c r="H27" s="224">
        <v>0</v>
      </c>
      <c r="I27" s="223">
        <v>0</v>
      </c>
      <c r="J27" s="224">
        <v>0</v>
      </c>
      <c r="K27" s="224">
        <v>0</v>
      </c>
      <c r="L27" s="224">
        <v>0</v>
      </c>
      <c r="M27" s="224">
        <v>0</v>
      </c>
      <c r="N27" s="223">
        <v>0</v>
      </c>
      <c r="O27" s="223">
        <v>0</v>
      </c>
      <c r="P27" s="223">
        <v>0</v>
      </c>
      <c r="Q27" s="223">
        <v>0</v>
      </c>
      <c r="R27" s="223">
        <v>0</v>
      </c>
      <c r="S27" s="223">
        <v>0</v>
      </c>
      <c r="T27" s="224">
        <v>0</v>
      </c>
      <c r="U27" s="224">
        <v>0</v>
      </c>
      <c r="V27" s="224">
        <v>0</v>
      </c>
      <c r="W27" s="224">
        <v>0</v>
      </c>
      <c r="X27" s="80" t="s">
        <v>408</v>
      </c>
      <c r="Y27" s="80" t="s">
        <v>408</v>
      </c>
      <c r="Z27" s="80" t="s">
        <v>408</v>
      </c>
      <c r="AA27" s="80" t="s">
        <v>408</v>
      </c>
      <c r="AB27" s="80" t="s">
        <v>408</v>
      </c>
      <c r="AC27" s="80" t="s">
        <v>408</v>
      </c>
      <c r="AD27" s="80" t="s">
        <v>408</v>
      </c>
      <c r="AE27" s="80" t="s">
        <v>408</v>
      </c>
      <c r="AF27" s="80" t="s">
        <v>408</v>
      </c>
      <c r="AG27" s="80" t="s">
        <v>408</v>
      </c>
      <c r="AH27" s="80" t="s">
        <v>408</v>
      </c>
      <c r="AI27" s="80" t="s">
        <v>408</v>
      </c>
      <c r="AJ27" s="80" t="s">
        <v>408</v>
      </c>
      <c r="AK27" s="80" t="s">
        <v>408</v>
      </c>
    </row>
    <row r="28" spans="1:37" s="118" customFormat="1" ht="33" customHeight="1" x14ac:dyDescent="0.25">
      <c r="A28" s="109" t="s">
        <v>40</v>
      </c>
      <c r="B28" s="112" t="s">
        <v>41</v>
      </c>
      <c r="C28" s="126"/>
      <c r="D28" s="223">
        <f t="shared" ref="D28:W28" si="14">SUM(D29:D30)</f>
        <v>0</v>
      </c>
      <c r="E28" s="224">
        <f t="shared" si="14"/>
        <v>0</v>
      </c>
      <c r="F28" s="224">
        <f t="shared" si="14"/>
        <v>0</v>
      </c>
      <c r="G28" s="224">
        <f t="shared" si="14"/>
        <v>0</v>
      </c>
      <c r="H28" s="224">
        <f t="shared" si="14"/>
        <v>0</v>
      </c>
      <c r="I28" s="223">
        <f t="shared" si="14"/>
        <v>0</v>
      </c>
      <c r="J28" s="224">
        <f t="shared" si="14"/>
        <v>0</v>
      </c>
      <c r="K28" s="224">
        <f t="shared" si="14"/>
        <v>0</v>
      </c>
      <c r="L28" s="224">
        <f t="shared" si="14"/>
        <v>0</v>
      </c>
      <c r="M28" s="224">
        <f t="shared" si="14"/>
        <v>0</v>
      </c>
      <c r="N28" s="223">
        <f t="shared" si="14"/>
        <v>0</v>
      </c>
      <c r="O28" s="223">
        <f t="shared" si="14"/>
        <v>0</v>
      </c>
      <c r="P28" s="223">
        <f t="shared" si="14"/>
        <v>0</v>
      </c>
      <c r="Q28" s="223">
        <f t="shared" si="14"/>
        <v>0</v>
      </c>
      <c r="R28" s="223">
        <f t="shared" si="14"/>
        <v>0</v>
      </c>
      <c r="S28" s="223">
        <f t="shared" si="14"/>
        <v>0</v>
      </c>
      <c r="T28" s="224">
        <f t="shared" si="14"/>
        <v>0</v>
      </c>
      <c r="U28" s="224">
        <f t="shared" si="14"/>
        <v>0</v>
      </c>
      <c r="V28" s="224">
        <f t="shared" si="14"/>
        <v>0</v>
      </c>
      <c r="W28" s="224">
        <f t="shared" si="14"/>
        <v>0</v>
      </c>
      <c r="X28" s="80" t="s">
        <v>408</v>
      </c>
      <c r="Y28" s="80" t="s">
        <v>408</v>
      </c>
      <c r="Z28" s="80" t="s">
        <v>408</v>
      </c>
      <c r="AA28" s="80" t="s">
        <v>408</v>
      </c>
      <c r="AB28" s="80" t="s">
        <v>408</v>
      </c>
      <c r="AC28" s="80" t="s">
        <v>408</v>
      </c>
      <c r="AD28" s="80" t="s">
        <v>408</v>
      </c>
      <c r="AE28" s="80" t="s">
        <v>408</v>
      </c>
      <c r="AF28" s="80" t="s">
        <v>408</v>
      </c>
      <c r="AG28" s="80" t="s">
        <v>408</v>
      </c>
      <c r="AH28" s="80" t="s">
        <v>408</v>
      </c>
      <c r="AI28" s="80" t="s">
        <v>408</v>
      </c>
      <c r="AJ28" s="80" t="s">
        <v>408</v>
      </c>
      <c r="AK28" s="80" t="s">
        <v>408</v>
      </c>
    </row>
    <row r="29" spans="1:37" ht="33" customHeight="1" x14ac:dyDescent="0.25">
      <c r="A29" s="98" t="s">
        <v>42</v>
      </c>
      <c r="B29" s="99" t="s">
        <v>43</v>
      </c>
      <c r="C29" s="124"/>
      <c r="D29" s="131">
        <f>SUM(D30:D31)</f>
        <v>0</v>
      </c>
      <c r="E29" s="222">
        <f t="shared" ref="E29:W29" si="15">SUM(E30:E31)</f>
        <v>0</v>
      </c>
      <c r="F29" s="222">
        <f t="shared" si="15"/>
        <v>0</v>
      </c>
      <c r="G29" s="222">
        <f t="shared" si="15"/>
        <v>0</v>
      </c>
      <c r="H29" s="222">
        <f t="shared" si="15"/>
        <v>0</v>
      </c>
      <c r="I29" s="131">
        <f t="shared" si="15"/>
        <v>0</v>
      </c>
      <c r="J29" s="222">
        <f t="shared" si="15"/>
        <v>0</v>
      </c>
      <c r="K29" s="222">
        <f t="shared" si="15"/>
        <v>0</v>
      </c>
      <c r="L29" s="222">
        <f t="shared" si="15"/>
        <v>0</v>
      </c>
      <c r="M29" s="222">
        <f t="shared" si="15"/>
        <v>0</v>
      </c>
      <c r="N29" s="131">
        <f t="shared" si="15"/>
        <v>0</v>
      </c>
      <c r="O29" s="131">
        <f t="shared" si="15"/>
        <v>0</v>
      </c>
      <c r="P29" s="131">
        <f t="shared" si="15"/>
        <v>0</v>
      </c>
      <c r="Q29" s="131">
        <f t="shared" si="15"/>
        <v>0</v>
      </c>
      <c r="R29" s="131">
        <f t="shared" si="15"/>
        <v>0</v>
      </c>
      <c r="S29" s="131">
        <f t="shared" si="15"/>
        <v>0</v>
      </c>
      <c r="T29" s="222">
        <f t="shared" si="15"/>
        <v>0</v>
      </c>
      <c r="U29" s="222">
        <f t="shared" si="15"/>
        <v>0</v>
      </c>
      <c r="V29" s="222">
        <f t="shared" si="15"/>
        <v>0</v>
      </c>
      <c r="W29" s="222">
        <f t="shared" si="15"/>
        <v>0</v>
      </c>
      <c r="X29" s="52" t="s">
        <v>408</v>
      </c>
      <c r="Y29" s="52" t="s">
        <v>408</v>
      </c>
      <c r="Z29" s="52" t="s">
        <v>408</v>
      </c>
      <c r="AA29" s="52" t="s">
        <v>408</v>
      </c>
      <c r="AB29" s="52" t="s">
        <v>408</v>
      </c>
      <c r="AC29" s="52" t="s">
        <v>408</v>
      </c>
      <c r="AD29" s="52" t="s">
        <v>408</v>
      </c>
      <c r="AE29" s="52" t="s">
        <v>408</v>
      </c>
      <c r="AF29" s="52" t="s">
        <v>408</v>
      </c>
      <c r="AG29" s="52" t="s">
        <v>408</v>
      </c>
      <c r="AH29" s="52" t="s">
        <v>408</v>
      </c>
      <c r="AI29" s="52" t="s">
        <v>408</v>
      </c>
      <c r="AJ29" s="52" t="s">
        <v>408</v>
      </c>
      <c r="AK29" s="52" t="s">
        <v>408</v>
      </c>
    </row>
    <row r="30" spans="1:37" s="118" customFormat="1" ht="46.5" customHeight="1" x14ac:dyDescent="0.25">
      <c r="A30" s="109" t="s">
        <v>44</v>
      </c>
      <c r="B30" s="112" t="s">
        <v>45</v>
      </c>
      <c r="C30" s="126"/>
      <c r="D30" s="223">
        <v>0</v>
      </c>
      <c r="E30" s="224">
        <v>0</v>
      </c>
      <c r="F30" s="224">
        <v>0</v>
      </c>
      <c r="G30" s="224">
        <v>0</v>
      </c>
      <c r="H30" s="224">
        <v>0</v>
      </c>
      <c r="I30" s="223">
        <v>0</v>
      </c>
      <c r="J30" s="224">
        <v>0</v>
      </c>
      <c r="K30" s="224">
        <v>0</v>
      </c>
      <c r="L30" s="224">
        <v>0</v>
      </c>
      <c r="M30" s="224">
        <v>0</v>
      </c>
      <c r="N30" s="223">
        <v>0</v>
      </c>
      <c r="O30" s="223">
        <v>0</v>
      </c>
      <c r="P30" s="223">
        <v>0</v>
      </c>
      <c r="Q30" s="223">
        <v>0</v>
      </c>
      <c r="R30" s="223">
        <v>0</v>
      </c>
      <c r="S30" s="223">
        <v>0</v>
      </c>
      <c r="T30" s="224">
        <v>0</v>
      </c>
      <c r="U30" s="224">
        <v>0</v>
      </c>
      <c r="V30" s="224">
        <v>0</v>
      </c>
      <c r="W30" s="224">
        <v>0</v>
      </c>
      <c r="X30" s="80" t="s">
        <v>408</v>
      </c>
      <c r="Y30" s="80" t="s">
        <v>408</v>
      </c>
      <c r="Z30" s="80" t="s">
        <v>408</v>
      </c>
      <c r="AA30" s="80" t="s">
        <v>408</v>
      </c>
      <c r="AB30" s="80" t="s">
        <v>408</v>
      </c>
      <c r="AC30" s="80" t="s">
        <v>408</v>
      </c>
      <c r="AD30" s="80" t="s">
        <v>408</v>
      </c>
      <c r="AE30" s="80" t="s">
        <v>408</v>
      </c>
      <c r="AF30" s="80" t="s">
        <v>408</v>
      </c>
      <c r="AG30" s="80" t="s">
        <v>408</v>
      </c>
      <c r="AH30" s="80" t="s">
        <v>408</v>
      </c>
      <c r="AI30" s="80" t="s">
        <v>408</v>
      </c>
      <c r="AJ30" s="80" t="s">
        <v>408</v>
      </c>
      <c r="AK30" s="80" t="s">
        <v>408</v>
      </c>
    </row>
    <row r="31" spans="1:37" s="118" customFormat="1" ht="33" customHeight="1" x14ac:dyDescent="0.25">
      <c r="A31" s="109" t="s">
        <v>46</v>
      </c>
      <c r="B31" s="112" t="s">
        <v>47</v>
      </c>
      <c r="C31" s="126"/>
      <c r="D31" s="223">
        <v>0</v>
      </c>
      <c r="E31" s="224">
        <v>0</v>
      </c>
      <c r="F31" s="224">
        <v>0</v>
      </c>
      <c r="G31" s="224">
        <v>0</v>
      </c>
      <c r="H31" s="224">
        <v>0</v>
      </c>
      <c r="I31" s="223">
        <v>0</v>
      </c>
      <c r="J31" s="224">
        <v>0</v>
      </c>
      <c r="K31" s="224">
        <v>0</v>
      </c>
      <c r="L31" s="224">
        <v>0</v>
      </c>
      <c r="M31" s="224">
        <v>0</v>
      </c>
      <c r="N31" s="223">
        <v>0</v>
      </c>
      <c r="O31" s="223">
        <v>0</v>
      </c>
      <c r="P31" s="223">
        <v>0</v>
      </c>
      <c r="Q31" s="223">
        <v>0</v>
      </c>
      <c r="R31" s="223">
        <v>0</v>
      </c>
      <c r="S31" s="223">
        <v>0</v>
      </c>
      <c r="T31" s="224">
        <v>0</v>
      </c>
      <c r="U31" s="224">
        <v>0</v>
      </c>
      <c r="V31" s="224">
        <v>0</v>
      </c>
      <c r="W31" s="224">
        <v>0</v>
      </c>
      <c r="X31" s="80" t="s">
        <v>408</v>
      </c>
      <c r="Y31" s="80" t="s">
        <v>408</v>
      </c>
      <c r="Z31" s="80" t="s">
        <v>408</v>
      </c>
      <c r="AA31" s="80" t="s">
        <v>408</v>
      </c>
      <c r="AB31" s="80" t="s">
        <v>408</v>
      </c>
      <c r="AC31" s="80" t="s">
        <v>408</v>
      </c>
      <c r="AD31" s="80" t="s">
        <v>408</v>
      </c>
      <c r="AE31" s="80" t="s">
        <v>408</v>
      </c>
      <c r="AF31" s="80" t="s">
        <v>408</v>
      </c>
      <c r="AG31" s="80" t="s">
        <v>408</v>
      </c>
      <c r="AH31" s="80" t="s">
        <v>408</v>
      </c>
      <c r="AI31" s="80" t="s">
        <v>408</v>
      </c>
      <c r="AJ31" s="80" t="s">
        <v>408</v>
      </c>
      <c r="AK31" s="80" t="s">
        <v>408</v>
      </c>
    </row>
    <row r="32" spans="1:37" ht="35.25" customHeight="1" x14ac:dyDescent="0.25">
      <c r="A32" s="98" t="s">
        <v>48</v>
      </c>
      <c r="B32" s="99" t="s">
        <v>49</v>
      </c>
      <c r="C32" s="124"/>
      <c r="D32" s="131">
        <f>SUM(D33:D40)</f>
        <v>0</v>
      </c>
      <c r="E32" s="222">
        <f t="shared" ref="E32:W32" si="16">SUM(E33:E40)</f>
        <v>0</v>
      </c>
      <c r="F32" s="222">
        <f t="shared" si="16"/>
        <v>0</v>
      </c>
      <c r="G32" s="222">
        <f t="shared" si="16"/>
        <v>0</v>
      </c>
      <c r="H32" s="222">
        <f t="shared" si="16"/>
        <v>0</v>
      </c>
      <c r="I32" s="131">
        <f t="shared" si="16"/>
        <v>0</v>
      </c>
      <c r="J32" s="222">
        <f t="shared" si="16"/>
        <v>0</v>
      </c>
      <c r="K32" s="222">
        <f t="shared" si="16"/>
        <v>0</v>
      </c>
      <c r="L32" s="222">
        <f t="shared" si="16"/>
        <v>0</v>
      </c>
      <c r="M32" s="222">
        <f t="shared" si="16"/>
        <v>0</v>
      </c>
      <c r="N32" s="131">
        <f t="shared" si="16"/>
        <v>0</v>
      </c>
      <c r="O32" s="131">
        <f t="shared" si="16"/>
        <v>0</v>
      </c>
      <c r="P32" s="131">
        <f t="shared" si="16"/>
        <v>0</v>
      </c>
      <c r="Q32" s="131">
        <f t="shared" si="16"/>
        <v>0</v>
      </c>
      <c r="R32" s="131">
        <f t="shared" si="16"/>
        <v>0</v>
      </c>
      <c r="S32" s="131">
        <f t="shared" si="16"/>
        <v>0</v>
      </c>
      <c r="T32" s="222">
        <f t="shared" si="16"/>
        <v>0</v>
      </c>
      <c r="U32" s="222">
        <f t="shared" si="16"/>
        <v>0</v>
      </c>
      <c r="V32" s="222">
        <f t="shared" si="16"/>
        <v>0</v>
      </c>
      <c r="W32" s="222">
        <f t="shared" si="16"/>
        <v>0</v>
      </c>
      <c r="X32" s="52" t="s">
        <v>408</v>
      </c>
      <c r="Y32" s="52" t="s">
        <v>408</v>
      </c>
      <c r="Z32" s="52" t="s">
        <v>408</v>
      </c>
      <c r="AA32" s="52" t="s">
        <v>408</v>
      </c>
      <c r="AB32" s="52" t="s">
        <v>408</v>
      </c>
      <c r="AC32" s="52" t="s">
        <v>408</v>
      </c>
      <c r="AD32" s="52" t="s">
        <v>408</v>
      </c>
      <c r="AE32" s="52" t="s">
        <v>408</v>
      </c>
      <c r="AF32" s="52" t="s">
        <v>408</v>
      </c>
      <c r="AG32" s="52" t="s">
        <v>408</v>
      </c>
      <c r="AH32" s="52" t="s">
        <v>408</v>
      </c>
      <c r="AI32" s="52" t="s">
        <v>408</v>
      </c>
      <c r="AJ32" s="52" t="s">
        <v>408</v>
      </c>
      <c r="AK32" s="52" t="s">
        <v>408</v>
      </c>
    </row>
    <row r="33" spans="1:37" ht="26.25" customHeight="1" x14ac:dyDescent="0.25">
      <c r="A33" s="65" t="s">
        <v>50</v>
      </c>
      <c r="B33" s="99" t="s">
        <v>51</v>
      </c>
      <c r="C33" s="124"/>
      <c r="D33" s="131">
        <v>0</v>
      </c>
      <c r="E33" s="222">
        <v>0</v>
      </c>
      <c r="F33" s="222">
        <v>0</v>
      </c>
      <c r="G33" s="222">
        <v>0</v>
      </c>
      <c r="H33" s="222">
        <v>0</v>
      </c>
      <c r="I33" s="131">
        <v>0</v>
      </c>
      <c r="J33" s="222">
        <v>0</v>
      </c>
      <c r="K33" s="222">
        <v>0</v>
      </c>
      <c r="L33" s="222">
        <v>0</v>
      </c>
      <c r="M33" s="222">
        <v>0</v>
      </c>
      <c r="N33" s="131">
        <v>0</v>
      </c>
      <c r="O33" s="131">
        <v>0</v>
      </c>
      <c r="P33" s="131">
        <v>0</v>
      </c>
      <c r="Q33" s="131">
        <v>0</v>
      </c>
      <c r="R33" s="131">
        <v>0</v>
      </c>
      <c r="S33" s="131">
        <v>0</v>
      </c>
      <c r="T33" s="222">
        <v>0</v>
      </c>
      <c r="U33" s="222">
        <v>0</v>
      </c>
      <c r="V33" s="222">
        <v>0</v>
      </c>
      <c r="W33" s="222">
        <v>0</v>
      </c>
      <c r="X33" s="52" t="s">
        <v>408</v>
      </c>
      <c r="Y33" s="52" t="s">
        <v>408</v>
      </c>
      <c r="Z33" s="52" t="s">
        <v>408</v>
      </c>
      <c r="AA33" s="52" t="s">
        <v>408</v>
      </c>
      <c r="AB33" s="52" t="s">
        <v>408</v>
      </c>
      <c r="AC33" s="52" t="s">
        <v>408</v>
      </c>
      <c r="AD33" s="52" t="s">
        <v>408</v>
      </c>
      <c r="AE33" s="52" t="s">
        <v>408</v>
      </c>
      <c r="AF33" s="52" t="s">
        <v>408</v>
      </c>
      <c r="AG33" s="52" t="s">
        <v>408</v>
      </c>
      <c r="AH33" s="52" t="s">
        <v>408</v>
      </c>
      <c r="AI33" s="52" t="s">
        <v>408</v>
      </c>
      <c r="AJ33" s="52" t="s">
        <v>408</v>
      </c>
      <c r="AK33" s="52" t="s">
        <v>408</v>
      </c>
    </row>
    <row r="34" spans="1:37" s="118" customFormat="1" ht="67.5" customHeight="1" x14ac:dyDescent="0.25">
      <c r="A34" s="109" t="s">
        <v>50</v>
      </c>
      <c r="B34" s="112" t="s">
        <v>52</v>
      </c>
      <c r="C34" s="126"/>
      <c r="D34" s="223">
        <v>0</v>
      </c>
      <c r="E34" s="224">
        <v>0</v>
      </c>
      <c r="F34" s="224">
        <v>0</v>
      </c>
      <c r="G34" s="224">
        <v>0</v>
      </c>
      <c r="H34" s="224">
        <v>0</v>
      </c>
      <c r="I34" s="223">
        <v>0</v>
      </c>
      <c r="J34" s="224">
        <v>0</v>
      </c>
      <c r="K34" s="224">
        <v>0</v>
      </c>
      <c r="L34" s="224">
        <v>0</v>
      </c>
      <c r="M34" s="224">
        <v>0</v>
      </c>
      <c r="N34" s="223">
        <v>0</v>
      </c>
      <c r="O34" s="223">
        <v>0</v>
      </c>
      <c r="P34" s="223">
        <v>0</v>
      </c>
      <c r="Q34" s="223">
        <v>0</v>
      </c>
      <c r="R34" s="223">
        <v>0</v>
      </c>
      <c r="S34" s="223">
        <v>0</v>
      </c>
      <c r="T34" s="224">
        <v>0</v>
      </c>
      <c r="U34" s="224">
        <v>0</v>
      </c>
      <c r="V34" s="224">
        <v>0</v>
      </c>
      <c r="W34" s="224">
        <v>0</v>
      </c>
      <c r="X34" s="80" t="s">
        <v>408</v>
      </c>
      <c r="Y34" s="80" t="s">
        <v>408</v>
      </c>
      <c r="Z34" s="80" t="s">
        <v>408</v>
      </c>
      <c r="AA34" s="80" t="s">
        <v>408</v>
      </c>
      <c r="AB34" s="80" t="s">
        <v>408</v>
      </c>
      <c r="AC34" s="80" t="s">
        <v>408</v>
      </c>
      <c r="AD34" s="80" t="s">
        <v>408</v>
      </c>
      <c r="AE34" s="80" t="s">
        <v>408</v>
      </c>
      <c r="AF34" s="80" t="s">
        <v>408</v>
      </c>
      <c r="AG34" s="80" t="s">
        <v>408</v>
      </c>
      <c r="AH34" s="80" t="s">
        <v>408</v>
      </c>
      <c r="AI34" s="80" t="s">
        <v>408</v>
      </c>
      <c r="AJ34" s="80" t="s">
        <v>408</v>
      </c>
      <c r="AK34" s="80" t="s">
        <v>408</v>
      </c>
    </row>
    <row r="35" spans="1:37" s="118" customFormat="1" ht="58.5" customHeight="1" x14ac:dyDescent="0.25">
      <c r="A35" s="109" t="s">
        <v>50</v>
      </c>
      <c r="B35" s="112" t="s">
        <v>53</v>
      </c>
      <c r="C35" s="126"/>
      <c r="D35" s="223">
        <v>0</v>
      </c>
      <c r="E35" s="224">
        <v>0</v>
      </c>
      <c r="F35" s="224">
        <v>0</v>
      </c>
      <c r="G35" s="224">
        <v>0</v>
      </c>
      <c r="H35" s="224">
        <v>0</v>
      </c>
      <c r="I35" s="223">
        <v>0</v>
      </c>
      <c r="J35" s="224">
        <v>0</v>
      </c>
      <c r="K35" s="224">
        <v>0</v>
      </c>
      <c r="L35" s="224">
        <v>0</v>
      </c>
      <c r="M35" s="224">
        <v>0</v>
      </c>
      <c r="N35" s="223">
        <v>0</v>
      </c>
      <c r="O35" s="223">
        <v>0</v>
      </c>
      <c r="P35" s="223">
        <v>0</v>
      </c>
      <c r="Q35" s="223">
        <v>0</v>
      </c>
      <c r="R35" s="223">
        <v>0</v>
      </c>
      <c r="S35" s="223">
        <v>0</v>
      </c>
      <c r="T35" s="224">
        <v>0</v>
      </c>
      <c r="U35" s="224">
        <v>0</v>
      </c>
      <c r="V35" s="224">
        <v>0</v>
      </c>
      <c r="W35" s="224">
        <v>0</v>
      </c>
      <c r="X35" s="80" t="s">
        <v>408</v>
      </c>
      <c r="Y35" s="80" t="s">
        <v>408</v>
      </c>
      <c r="Z35" s="80" t="s">
        <v>408</v>
      </c>
      <c r="AA35" s="80" t="s">
        <v>408</v>
      </c>
      <c r="AB35" s="80" t="s">
        <v>408</v>
      </c>
      <c r="AC35" s="80" t="s">
        <v>408</v>
      </c>
      <c r="AD35" s="80" t="s">
        <v>408</v>
      </c>
      <c r="AE35" s="80" t="s">
        <v>408</v>
      </c>
      <c r="AF35" s="80" t="s">
        <v>408</v>
      </c>
      <c r="AG35" s="80" t="s">
        <v>408</v>
      </c>
      <c r="AH35" s="80" t="s">
        <v>408</v>
      </c>
      <c r="AI35" s="80" t="s">
        <v>408</v>
      </c>
      <c r="AJ35" s="80" t="s">
        <v>408</v>
      </c>
      <c r="AK35" s="80" t="s">
        <v>408</v>
      </c>
    </row>
    <row r="36" spans="1:37" s="118" customFormat="1" ht="58.5" customHeight="1" x14ac:dyDescent="0.25">
      <c r="A36" s="109" t="s">
        <v>50</v>
      </c>
      <c r="B36" s="112" t="s">
        <v>54</v>
      </c>
      <c r="C36" s="126"/>
      <c r="D36" s="223">
        <v>0</v>
      </c>
      <c r="E36" s="224">
        <v>0</v>
      </c>
      <c r="F36" s="224">
        <v>0</v>
      </c>
      <c r="G36" s="224">
        <v>0</v>
      </c>
      <c r="H36" s="224">
        <v>0</v>
      </c>
      <c r="I36" s="223">
        <v>0</v>
      </c>
      <c r="J36" s="224">
        <v>0</v>
      </c>
      <c r="K36" s="224">
        <v>0</v>
      </c>
      <c r="L36" s="224">
        <v>0</v>
      </c>
      <c r="M36" s="224">
        <v>0</v>
      </c>
      <c r="N36" s="223">
        <v>0</v>
      </c>
      <c r="O36" s="223">
        <v>0</v>
      </c>
      <c r="P36" s="223">
        <v>0</v>
      </c>
      <c r="Q36" s="223">
        <v>0</v>
      </c>
      <c r="R36" s="223">
        <v>0</v>
      </c>
      <c r="S36" s="223">
        <v>0</v>
      </c>
      <c r="T36" s="224">
        <v>0</v>
      </c>
      <c r="U36" s="224">
        <v>0</v>
      </c>
      <c r="V36" s="224">
        <v>0</v>
      </c>
      <c r="W36" s="224">
        <v>0</v>
      </c>
      <c r="X36" s="80" t="s">
        <v>408</v>
      </c>
      <c r="Y36" s="80" t="s">
        <v>408</v>
      </c>
      <c r="Z36" s="80" t="s">
        <v>408</v>
      </c>
      <c r="AA36" s="80" t="s">
        <v>408</v>
      </c>
      <c r="AB36" s="80" t="s">
        <v>408</v>
      </c>
      <c r="AC36" s="80" t="s">
        <v>408</v>
      </c>
      <c r="AD36" s="80" t="s">
        <v>408</v>
      </c>
      <c r="AE36" s="80" t="s">
        <v>408</v>
      </c>
      <c r="AF36" s="80" t="s">
        <v>408</v>
      </c>
      <c r="AG36" s="80" t="s">
        <v>408</v>
      </c>
      <c r="AH36" s="80" t="s">
        <v>408</v>
      </c>
      <c r="AI36" s="80" t="s">
        <v>408</v>
      </c>
      <c r="AJ36" s="80" t="s">
        <v>408</v>
      </c>
      <c r="AK36" s="80" t="s">
        <v>408</v>
      </c>
    </row>
    <row r="37" spans="1:37" ht="30" customHeight="1" x14ac:dyDescent="0.25">
      <c r="A37" s="65" t="s">
        <v>55</v>
      </c>
      <c r="B37" s="99" t="s">
        <v>51</v>
      </c>
      <c r="C37" s="124"/>
      <c r="D37" s="131">
        <v>0</v>
      </c>
      <c r="E37" s="222">
        <v>0</v>
      </c>
      <c r="F37" s="222">
        <v>0</v>
      </c>
      <c r="G37" s="222">
        <v>0</v>
      </c>
      <c r="H37" s="222">
        <v>0</v>
      </c>
      <c r="I37" s="131">
        <v>0</v>
      </c>
      <c r="J37" s="222">
        <v>0</v>
      </c>
      <c r="K37" s="222">
        <v>0</v>
      </c>
      <c r="L37" s="222">
        <v>0</v>
      </c>
      <c r="M37" s="222">
        <v>0</v>
      </c>
      <c r="N37" s="131">
        <v>0</v>
      </c>
      <c r="O37" s="131">
        <v>0</v>
      </c>
      <c r="P37" s="131">
        <v>0</v>
      </c>
      <c r="Q37" s="131">
        <v>0</v>
      </c>
      <c r="R37" s="131">
        <v>0</v>
      </c>
      <c r="S37" s="131">
        <v>0</v>
      </c>
      <c r="T37" s="222">
        <v>0</v>
      </c>
      <c r="U37" s="222">
        <v>0</v>
      </c>
      <c r="V37" s="222">
        <v>0</v>
      </c>
      <c r="W37" s="222">
        <v>0</v>
      </c>
      <c r="X37" s="52" t="s">
        <v>408</v>
      </c>
      <c r="Y37" s="52" t="s">
        <v>408</v>
      </c>
      <c r="Z37" s="52" t="s">
        <v>408</v>
      </c>
      <c r="AA37" s="52" t="s">
        <v>408</v>
      </c>
      <c r="AB37" s="52" t="s">
        <v>408</v>
      </c>
      <c r="AC37" s="52" t="s">
        <v>408</v>
      </c>
      <c r="AD37" s="52" t="s">
        <v>408</v>
      </c>
      <c r="AE37" s="52" t="s">
        <v>408</v>
      </c>
      <c r="AF37" s="52" t="s">
        <v>408</v>
      </c>
      <c r="AG37" s="52" t="s">
        <v>408</v>
      </c>
      <c r="AH37" s="52" t="s">
        <v>408</v>
      </c>
      <c r="AI37" s="52" t="s">
        <v>408</v>
      </c>
      <c r="AJ37" s="52" t="s">
        <v>408</v>
      </c>
      <c r="AK37" s="52" t="s">
        <v>408</v>
      </c>
    </row>
    <row r="38" spans="1:37" s="118" customFormat="1" ht="69" customHeight="1" x14ac:dyDescent="0.25">
      <c r="A38" s="109" t="s">
        <v>55</v>
      </c>
      <c r="B38" s="112" t="s">
        <v>52</v>
      </c>
      <c r="C38" s="126"/>
      <c r="D38" s="223">
        <v>0</v>
      </c>
      <c r="E38" s="224">
        <v>0</v>
      </c>
      <c r="F38" s="224">
        <v>0</v>
      </c>
      <c r="G38" s="224">
        <v>0</v>
      </c>
      <c r="H38" s="224">
        <v>0</v>
      </c>
      <c r="I38" s="223">
        <v>0</v>
      </c>
      <c r="J38" s="224">
        <v>0</v>
      </c>
      <c r="K38" s="224">
        <v>0</v>
      </c>
      <c r="L38" s="224">
        <v>0</v>
      </c>
      <c r="M38" s="224">
        <v>0</v>
      </c>
      <c r="N38" s="223">
        <v>0</v>
      </c>
      <c r="O38" s="223">
        <v>0</v>
      </c>
      <c r="P38" s="223">
        <v>0</v>
      </c>
      <c r="Q38" s="223">
        <v>0</v>
      </c>
      <c r="R38" s="223">
        <v>0</v>
      </c>
      <c r="S38" s="223">
        <v>0</v>
      </c>
      <c r="T38" s="224">
        <v>0</v>
      </c>
      <c r="U38" s="224">
        <v>0</v>
      </c>
      <c r="V38" s="224">
        <v>0</v>
      </c>
      <c r="W38" s="224">
        <v>0</v>
      </c>
      <c r="X38" s="80" t="s">
        <v>408</v>
      </c>
      <c r="Y38" s="80" t="s">
        <v>408</v>
      </c>
      <c r="Z38" s="80" t="s">
        <v>408</v>
      </c>
      <c r="AA38" s="80" t="s">
        <v>408</v>
      </c>
      <c r="AB38" s="80" t="s">
        <v>408</v>
      </c>
      <c r="AC38" s="80" t="s">
        <v>408</v>
      </c>
      <c r="AD38" s="80" t="s">
        <v>408</v>
      </c>
      <c r="AE38" s="80" t="s">
        <v>408</v>
      </c>
      <c r="AF38" s="80" t="s">
        <v>408</v>
      </c>
      <c r="AG38" s="80" t="s">
        <v>408</v>
      </c>
      <c r="AH38" s="80" t="s">
        <v>408</v>
      </c>
      <c r="AI38" s="80" t="s">
        <v>408</v>
      </c>
      <c r="AJ38" s="80" t="s">
        <v>408</v>
      </c>
      <c r="AK38" s="80" t="s">
        <v>408</v>
      </c>
    </row>
    <row r="39" spans="1:37" s="118" customFormat="1" ht="57.75" customHeight="1" x14ac:dyDescent="0.25">
      <c r="A39" s="109" t="s">
        <v>55</v>
      </c>
      <c r="B39" s="112" t="s">
        <v>53</v>
      </c>
      <c r="C39" s="126"/>
      <c r="D39" s="223">
        <v>0</v>
      </c>
      <c r="E39" s="224">
        <v>0</v>
      </c>
      <c r="F39" s="224">
        <v>0</v>
      </c>
      <c r="G39" s="224">
        <v>0</v>
      </c>
      <c r="H39" s="224">
        <v>0</v>
      </c>
      <c r="I39" s="223">
        <v>0</v>
      </c>
      <c r="J39" s="224">
        <v>0</v>
      </c>
      <c r="K39" s="224">
        <v>0</v>
      </c>
      <c r="L39" s="224">
        <v>0</v>
      </c>
      <c r="M39" s="224">
        <v>0</v>
      </c>
      <c r="N39" s="223">
        <v>0</v>
      </c>
      <c r="O39" s="223">
        <v>0</v>
      </c>
      <c r="P39" s="223">
        <v>0</v>
      </c>
      <c r="Q39" s="223">
        <v>0</v>
      </c>
      <c r="R39" s="223">
        <v>0</v>
      </c>
      <c r="S39" s="223">
        <v>0</v>
      </c>
      <c r="T39" s="224">
        <v>0</v>
      </c>
      <c r="U39" s="224">
        <v>0</v>
      </c>
      <c r="V39" s="224">
        <v>0</v>
      </c>
      <c r="W39" s="224">
        <v>0</v>
      </c>
      <c r="X39" s="80" t="s">
        <v>408</v>
      </c>
      <c r="Y39" s="80" t="s">
        <v>408</v>
      </c>
      <c r="Z39" s="80" t="s">
        <v>408</v>
      </c>
      <c r="AA39" s="80" t="s">
        <v>408</v>
      </c>
      <c r="AB39" s="80" t="s">
        <v>408</v>
      </c>
      <c r="AC39" s="80" t="s">
        <v>408</v>
      </c>
      <c r="AD39" s="80" t="s">
        <v>408</v>
      </c>
      <c r="AE39" s="80" t="s">
        <v>408</v>
      </c>
      <c r="AF39" s="80" t="s">
        <v>408</v>
      </c>
      <c r="AG39" s="80" t="s">
        <v>408</v>
      </c>
      <c r="AH39" s="80" t="s">
        <v>408</v>
      </c>
      <c r="AI39" s="80" t="s">
        <v>408</v>
      </c>
      <c r="AJ39" s="80" t="s">
        <v>408</v>
      </c>
      <c r="AK39" s="80" t="s">
        <v>408</v>
      </c>
    </row>
    <row r="40" spans="1:37" s="118" customFormat="1" ht="57.75" customHeight="1" x14ac:dyDescent="0.25">
      <c r="A40" s="109" t="s">
        <v>55</v>
      </c>
      <c r="B40" s="112" t="s">
        <v>56</v>
      </c>
      <c r="C40" s="126"/>
      <c r="D40" s="223">
        <v>0</v>
      </c>
      <c r="E40" s="224">
        <v>0</v>
      </c>
      <c r="F40" s="224">
        <v>0</v>
      </c>
      <c r="G40" s="224">
        <v>0</v>
      </c>
      <c r="H40" s="224">
        <v>0</v>
      </c>
      <c r="I40" s="223">
        <v>0</v>
      </c>
      <c r="J40" s="224">
        <v>0</v>
      </c>
      <c r="K40" s="224">
        <v>0</v>
      </c>
      <c r="L40" s="224">
        <v>0</v>
      </c>
      <c r="M40" s="224">
        <v>0</v>
      </c>
      <c r="N40" s="223">
        <v>0</v>
      </c>
      <c r="O40" s="223">
        <v>0</v>
      </c>
      <c r="P40" s="223">
        <v>0</v>
      </c>
      <c r="Q40" s="223">
        <v>0</v>
      </c>
      <c r="R40" s="223">
        <v>0</v>
      </c>
      <c r="S40" s="223">
        <v>0</v>
      </c>
      <c r="T40" s="224">
        <v>0</v>
      </c>
      <c r="U40" s="224">
        <v>0</v>
      </c>
      <c r="V40" s="224">
        <v>0</v>
      </c>
      <c r="W40" s="224">
        <v>0</v>
      </c>
      <c r="X40" s="80" t="s">
        <v>408</v>
      </c>
      <c r="Y40" s="80" t="s">
        <v>408</v>
      </c>
      <c r="Z40" s="80" t="s">
        <v>408</v>
      </c>
      <c r="AA40" s="80" t="s">
        <v>408</v>
      </c>
      <c r="AB40" s="80" t="s">
        <v>408</v>
      </c>
      <c r="AC40" s="80" t="s">
        <v>408</v>
      </c>
      <c r="AD40" s="80" t="s">
        <v>408</v>
      </c>
      <c r="AE40" s="80" t="s">
        <v>408</v>
      </c>
      <c r="AF40" s="80" t="s">
        <v>408</v>
      </c>
      <c r="AG40" s="80" t="s">
        <v>408</v>
      </c>
      <c r="AH40" s="80" t="s">
        <v>408</v>
      </c>
      <c r="AI40" s="80" t="s">
        <v>408</v>
      </c>
      <c r="AJ40" s="80" t="s">
        <v>408</v>
      </c>
      <c r="AK40" s="80" t="s">
        <v>408</v>
      </c>
    </row>
    <row r="41" spans="1:37" ht="57.75" customHeight="1" x14ac:dyDescent="0.25">
      <c r="A41" s="98" t="s">
        <v>57</v>
      </c>
      <c r="B41" s="99" t="s">
        <v>58</v>
      </c>
      <c r="C41" s="124"/>
      <c r="D41" s="131">
        <f>SUM(D42:D43)</f>
        <v>0</v>
      </c>
      <c r="E41" s="222">
        <f t="shared" ref="E41:W41" si="17">SUM(E42:E43)</f>
        <v>0</v>
      </c>
      <c r="F41" s="222">
        <f t="shared" si="17"/>
        <v>0</v>
      </c>
      <c r="G41" s="222">
        <f t="shared" si="17"/>
        <v>0</v>
      </c>
      <c r="H41" s="222">
        <f t="shared" si="17"/>
        <v>0</v>
      </c>
      <c r="I41" s="131">
        <f t="shared" si="17"/>
        <v>0</v>
      </c>
      <c r="J41" s="222">
        <f t="shared" si="17"/>
        <v>0</v>
      </c>
      <c r="K41" s="222">
        <f t="shared" si="17"/>
        <v>0</v>
      </c>
      <c r="L41" s="222">
        <f t="shared" si="17"/>
        <v>0</v>
      </c>
      <c r="M41" s="222">
        <f t="shared" si="17"/>
        <v>0</v>
      </c>
      <c r="N41" s="131">
        <f t="shared" si="17"/>
        <v>0</v>
      </c>
      <c r="O41" s="131">
        <f t="shared" si="17"/>
        <v>0</v>
      </c>
      <c r="P41" s="131">
        <f t="shared" si="17"/>
        <v>0</v>
      </c>
      <c r="Q41" s="131">
        <f t="shared" si="17"/>
        <v>0</v>
      </c>
      <c r="R41" s="131">
        <f t="shared" si="17"/>
        <v>0</v>
      </c>
      <c r="S41" s="131">
        <f t="shared" si="17"/>
        <v>0</v>
      </c>
      <c r="T41" s="222">
        <f t="shared" si="17"/>
        <v>0</v>
      </c>
      <c r="U41" s="222">
        <f t="shared" si="17"/>
        <v>0</v>
      </c>
      <c r="V41" s="222">
        <f t="shared" si="17"/>
        <v>0</v>
      </c>
      <c r="W41" s="222">
        <f t="shared" si="17"/>
        <v>0</v>
      </c>
      <c r="X41" s="52" t="s">
        <v>408</v>
      </c>
      <c r="Y41" s="52" t="s">
        <v>408</v>
      </c>
      <c r="Z41" s="52" t="s">
        <v>408</v>
      </c>
      <c r="AA41" s="52" t="s">
        <v>408</v>
      </c>
      <c r="AB41" s="52" t="s">
        <v>408</v>
      </c>
      <c r="AC41" s="52" t="s">
        <v>408</v>
      </c>
      <c r="AD41" s="52" t="s">
        <v>408</v>
      </c>
      <c r="AE41" s="52" t="s">
        <v>408</v>
      </c>
      <c r="AF41" s="52" t="s">
        <v>408</v>
      </c>
      <c r="AG41" s="52" t="s">
        <v>408</v>
      </c>
      <c r="AH41" s="52" t="s">
        <v>408</v>
      </c>
      <c r="AI41" s="52" t="s">
        <v>408</v>
      </c>
      <c r="AJ41" s="52" t="s">
        <v>408</v>
      </c>
      <c r="AK41" s="52" t="s">
        <v>408</v>
      </c>
    </row>
    <row r="42" spans="1:37" s="118" customFormat="1" ht="57.75" customHeight="1" x14ac:dyDescent="0.25">
      <c r="A42" s="109" t="s">
        <v>59</v>
      </c>
      <c r="B42" s="112" t="s">
        <v>60</v>
      </c>
      <c r="C42" s="126"/>
      <c r="D42" s="223">
        <v>0</v>
      </c>
      <c r="E42" s="224">
        <v>0</v>
      </c>
      <c r="F42" s="224">
        <v>0</v>
      </c>
      <c r="G42" s="224">
        <v>0</v>
      </c>
      <c r="H42" s="224">
        <v>0</v>
      </c>
      <c r="I42" s="223">
        <v>0</v>
      </c>
      <c r="J42" s="224">
        <v>0</v>
      </c>
      <c r="K42" s="224">
        <v>0</v>
      </c>
      <c r="L42" s="224">
        <v>0</v>
      </c>
      <c r="M42" s="224">
        <v>0</v>
      </c>
      <c r="N42" s="223">
        <v>0</v>
      </c>
      <c r="O42" s="223">
        <v>0</v>
      </c>
      <c r="P42" s="223">
        <v>0</v>
      </c>
      <c r="Q42" s="223">
        <v>0</v>
      </c>
      <c r="R42" s="223">
        <v>0</v>
      </c>
      <c r="S42" s="223">
        <v>0</v>
      </c>
      <c r="T42" s="224">
        <v>0</v>
      </c>
      <c r="U42" s="224">
        <v>0</v>
      </c>
      <c r="V42" s="224">
        <v>0</v>
      </c>
      <c r="W42" s="224">
        <v>0</v>
      </c>
      <c r="X42" s="80" t="s">
        <v>408</v>
      </c>
      <c r="Y42" s="80" t="s">
        <v>408</v>
      </c>
      <c r="Z42" s="80" t="s">
        <v>408</v>
      </c>
      <c r="AA42" s="80" t="s">
        <v>408</v>
      </c>
      <c r="AB42" s="80" t="s">
        <v>408</v>
      </c>
      <c r="AC42" s="80" t="s">
        <v>408</v>
      </c>
      <c r="AD42" s="80" t="s">
        <v>408</v>
      </c>
      <c r="AE42" s="80" t="s">
        <v>408</v>
      </c>
      <c r="AF42" s="80" t="s">
        <v>408</v>
      </c>
      <c r="AG42" s="80" t="s">
        <v>408</v>
      </c>
      <c r="AH42" s="80" t="s">
        <v>408</v>
      </c>
      <c r="AI42" s="80" t="s">
        <v>408</v>
      </c>
      <c r="AJ42" s="80" t="s">
        <v>408</v>
      </c>
      <c r="AK42" s="80" t="s">
        <v>408</v>
      </c>
    </row>
    <row r="43" spans="1:37" s="118" customFormat="1" ht="57.75" customHeight="1" x14ac:dyDescent="0.25">
      <c r="A43" s="109" t="s">
        <v>61</v>
      </c>
      <c r="B43" s="112" t="s">
        <v>62</v>
      </c>
      <c r="C43" s="126"/>
      <c r="D43" s="223">
        <v>0</v>
      </c>
      <c r="E43" s="224">
        <v>0</v>
      </c>
      <c r="F43" s="224">
        <v>0</v>
      </c>
      <c r="G43" s="224">
        <v>0</v>
      </c>
      <c r="H43" s="224">
        <v>0</v>
      </c>
      <c r="I43" s="223">
        <v>0</v>
      </c>
      <c r="J43" s="224">
        <v>0</v>
      </c>
      <c r="K43" s="224">
        <v>0</v>
      </c>
      <c r="L43" s="224">
        <v>0</v>
      </c>
      <c r="M43" s="224">
        <v>0</v>
      </c>
      <c r="N43" s="223">
        <v>0</v>
      </c>
      <c r="O43" s="223">
        <v>0</v>
      </c>
      <c r="P43" s="223">
        <v>0</v>
      </c>
      <c r="Q43" s="223">
        <v>0</v>
      </c>
      <c r="R43" s="223">
        <v>0</v>
      </c>
      <c r="S43" s="223">
        <v>0</v>
      </c>
      <c r="T43" s="224">
        <v>0</v>
      </c>
      <c r="U43" s="224">
        <v>0</v>
      </c>
      <c r="V43" s="224">
        <v>0</v>
      </c>
      <c r="W43" s="224">
        <v>0</v>
      </c>
      <c r="X43" s="80" t="s">
        <v>408</v>
      </c>
      <c r="Y43" s="80" t="s">
        <v>408</v>
      </c>
      <c r="Z43" s="80" t="s">
        <v>408</v>
      </c>
      <c r="AA43" s="80" t="s">
        <v>408</v>
      </c>
      <c r="AB43" s="80" t="s">
        <v>408</v>
      </c>
      <c r="AC43" s="80" t="s">
        <v>408</v>
      </c>
      <c r="AD43" s="80" t="s">
        <v>408</v>
      </c>
      <c r="AE43" s="80" t="s">
        <v>408</v>
      </c>
      <c r="AF43" s="80" t="s">
        <v>408</v>
      </c>
      <c r="AG43" s="80" t="s">
        <v>408</v>
      </c>
      <c r="AH43" s="80" t="s">
        <v>408</v>
      </c>
      <c r="AI43" s="80" t="s">
        <v>408</v>
      </c>
      <c r="AJ43" s="80" t="s">
        <v>408</v>
      </c>
      <c r="AK43" s="80" t="s">
        <v>408</v>
      </c>
    </row>
    <row r="44" spans="1:37" s="35" customFormat="1" ht="25.5" x14ac:dyDescent="0.25">
      <c r="A44" s="96" t="s">
        <v>63</v>
      </c>
      <c r="B44" s="97" t="s">
        <v>64</v>
      </c>
      <c r="C44" s="124"/>
      <c r="D44" s="131">
        <f>D45+D85</f>
        <v>174.22015599600002</v>
      </c>
      <c r="E44" s="66">
        <f t="shared" ref="E44:W44" si="18">E45+E85</f>
        <v>0</v>
      </c>
      <c r="F44" s="66">
        <f t="shared" si="18"/>
        <v>56.237103852000004</v>
      </c>
      <c r="G44" s="66">
        <f t="shared" si="18"/>
        <v>111.13100812799998</v>
      </c>
      <c r="H44" s="66">
        <f t="shared" si="18"/>
        <v>6.8520440159999998</v>
      </c>
      <c r="I44" s="131">
        <f t="shared" si="18"/>
        <v>47.978656106000003</v>
      </c>
      <c r="J44" s="66">
        <f t="shared" si="18"/>
        <v>0</v>
      </c>
      <c r="K44" s="66">
        <f t="shared" si="18"/>
        <v>4.1527175325999997</v>
      </c>
      <c r="L44" s="66">
        <f t="shared" si="18"/>
        <v>40.314854189000002</v>
      </c>
      <c r="M44" s="66">
        <f t="shared" si="18"/>
        <v>3.5110843844000001</v>
      </c>
      <c r="N44" s="131">
        <f t="shared" si="18"/>
        <v>0.78653534600000086</v>
      </c>
      <c r="O44" s="131">
        <f t="shared" si="18"/>
        <v>0</v>
      </c>
      <c r="P44" s="131">
        <f t="shared" si="18"/>
        <v>6.8077336600000038E-2</v>
      </c>
      <c r="Q44" s="131">
        <f t="shared" si="18"/>
        <v>0.66089924900000341</v>
      </c>
      <c r="R44" s="131">
        <f t="shared" si="18"/>
        <v>5.7558760400000075E-2</v>
      </c>
      <c r="S44" s="131">
        <f t="shared" si="18"/>
        <v>39.3267673</v>
      </c>
      <c r="T44" s="66">
        <f t="shared" si="18"/>
        <v>0</v>
      </c>
      <c r="U44" s="66">
        <f t="shared" si="18"/>
        <v>3.4038668300000001</v>
      </c>
      <c r="V44" s="66">
        <f t="shared" si="18"/>
        <v>33.04496245</v>
      </c>
      <c r="W44" s="66">
        <f t="shared" si="18"/>
        <v>2.8779380200000002</v>
      </c>
      <c r="X44" s="68" t="s">
        <v>408</v>
      </c>
      <c r="Y44" s="68" t="s">
        <v>408</v>
      </c>
      <c r="Z44" s="68" t="s">
        <v>408</v>
      </c>
      <c r="AA44" s="68" t="s">
        <v>408</v>
      </c>
      <c r="AB44" s="68" t="s">
        <v>408</v>
      </c>
      <c r="AC44" s="68" t="s">
        <v>408</v>
      </c>
      <c r="AD44" s="357">
        <f>AD45</f>
        <v>1.26</v>
      </c>
      <c r="AE44" s="68" t="s">
        <v>408</v>
      </c>
      <c r="AF44" s="68" t="s">
        <v>408</v>
      </c>
      <c r="AG44" s="68" t="s">
        <v>408</v>
      </c>
      <c r="AH44" s="68" t="s">
        <v>408</v>
      </c>
      <c r="AI44" s="68" t="s">
        <v>408</v>
      </c>
      <c r="AJ44" s="68" t="s">
        <v>408</v>
      </c>
      <c r="AK44" s="67">
        <f>AK45</f>
        <v>1</v>
      </c>
    </row>
    <row r="45" spans="1:37" s="35" customFormat="1" ht="38.25" x14ac:dyDescent="0.25">
      <c r="A45" s="114" t="s">
        <v>65</v>
      </c>
      <c r="B45" s="97" t="s">
        <v>66</v>
      </c>
      <c r="C45" s="124"/>
      <c r="D45" s="131">
        <f>D46+D84</f>
        <v>107.42473366800002</v>
      </c>
      <c r="E45" s="66">
        <f t="shared" ref="E45:W45" si="19">E46+E84</f>
        <v>0</v>
      </c>
      <c r="F45" s="66">
        <f t="shared" si="19"/>
        <v>9.6869178719999987</v>
      </c>
      <c r="G45" s="66">
        <f t="shared" si="19"/>
        <v>91.074759935999978</v>
      </c>
      <c r="H45" s="66">
        <f t="shared" si="19"/>
        <v>6.6630558600000001</v>
      </c>
      <c r="I45" s="131">
        <f t="shared" si="19"/>
        <v>47.978656106000003</v>
      </c>
      <c r="J45" s="66">
        <f t="shared" si="19"/>
        <v>0</v>
      </c>
      <c r="K45" s="66">
        <f t="shared" si="19"/>
        <v>4.1527175325999997</v>
      </c>
      <c r="L45" s="66">
        <f t="shared" si="19"/>
        <v>40.314854189000002</v>
      </c>
      <c r="M45" s="66">
        <f t="shared" si="19"/>
        <v>3.5110843844000001</v>
      </c>
      <c r="N45" s="131">
        <f t="shared" si="19"/>
        <v>0.78653534600000086</v>
      </c>
      <c r="O45" s="131">
        <f t="shared" si="19"/>
        <v>0</v>
      </c>
      <c r="P45" s="131">
        <f t="shared" si="19"/>
        <v>6.8077336600000038E-2</v>
      </c>
      <c r="Q45" s="131">
        <f t="shared" si="19"/>
        <v>0.66089924900000341</v>
      </c>
      <c r="R45" s="131">
        <f t="shared" si="19"/>
        <v>5.7558760400000075E-2</v>
      </c>
      <c r="S45" s="131">
        <f t="shared" si="19"/>
        <v>39.3267673</v>
      </c>
      <c r="T45" s="66">
        <f t="shared" si="19"/>
        <v>0</v>
      </c>
      <c r="U45" s="66">
        <f t="shared" si="19"/>
        <v>3.4038668300000001</v>
      </c>
      <c r="V45" s="66">
        <f t="shared" si="19"/>
        <v>33.04496245</v>
      </c>
      <c r="W45" s="66">
        <f t="shared" si="19"/>
        <v>2.8779380200000002</v>
      </c>
      <c r="X45" s="68" t="s">
        <v>408</v>
      </c>
      <c r="Y45" s="68" t="s">
        <v>408</v>
      </c>
      <c r="Z45" s="68" t="s">
        <v>408</v>
      </c>
      <c r="AA45" s="68" t="s">
        <v>408</v>
      </c>
      <c r="AB45" s="68" t="s">
        <v>408</v>
      </c>
      <c r="AC45" s="68" t="s">
        <v>408</v>
      </c>
      <c r="AD45" s="357">
        <f>AD46</f>
        <v>1.26</v>
      </c>
      <c r="AE45" s="68" t="s">
        <v>408</v>
      </c>
      <c r="AF45" s="68" t="s">
        <v>408</v>
      </c>
      <c r="AG45" s="68" t="s">
        <v>408</v>
      </c>
      <c r="AH45" s="68" t="s">
        <v>408</v>
      </c>
      <c r="AI45" s="68" t="s">
        <v>408</v>
      </c>
      <c r="AJ45" s="68" t="s">
        <v>408</v>
      </c>
      <c r="AK45" s="67">
        <f>AK46</f>
        <v>1</v>
      </c>
    </row>
    <row r="46" spans="1:37" s="35" customFormat="1" ht="25.5" x14ac:dyDescent="0.25">
      <c r="A46" s="115" t="s">
        <v>67</v>
      </c>
      <c r="B46" s="97" t="s">
        <v>68</v>
      </c>
      <c r="C46" s="124"/>
      <c r="D46" s="131">
        <f>SUM(D47:D83)</f>
        <v>107.42473366800002</v>
      </c>
      <c r="E46" s="66">
        <f t="shared" ref="E46:W46" si="20">SUM(E47:E83)</f>
        <v>0</v>
      </c>
      <c r="F46" s="66">
        <f t="shared" si="20"/>
        <v>9.6869178719999987</v>
      </c>
      <c r="G46" s="66">
        <f t="shared" si="20"/>
        <v>91.074759935999978</v>
      </c>
      <c r="H46" s="66">
        <f t="shared" si="20"/>
        <v>6.6630558600000001</v>
      </c>
      <c r="I46" s="131">
        <f t="shared" si="20"/>
        <v>47.978656106000003</v>
      </c>
      <c r="J46" s="66">
        <f t="shared" si="20"/>
        <v>0</v>
      </c>
      <c r="K46" s="66">
        <f t="shared" si="20"/>
        <v>4.1527175325999997</v>
      </c>
      <c r="L46" s="66">
        <f t="shared" si="20"/>
        <v>40.314854189000002</v>
      </c>
      <c r="M46" s="66">
        <f t="shared" si="20"/>
        <v>3.5110843844000001</v>
      </c>
      <c r="N46" s="131">
        <f t="shared" si="20"/>
        <v>0.78653534600000086</v>
      </c>
      <c r="O46" s="131">
        <f t="shared" si="20"/>
        <v>0</v>
      </c>
      <c r="P46" s="131">
        <f t="shared" si="20"/>
        <v>6.8077336600000038E-2</v>
      </c>
      <c r="Q46" s="131">
        <f t="shared" si="20"/>
        <v>0.66089924900000341</v>
      </c>
      <c r="R46" s="131">
        <f t="shared" si="20"/>
        <v>5.7558760400000075E-2</v>
      </c>
      <c r="S46" s="131">
        <f t="shared" si="20"/>
        <v>39.3267673</v>
      </c>
      <c r="T46" s="66">
        <f t="shared" si="20"/>
        <v>0</v>
      </c>
      <c r="U46" s="66">
        <f t="shared" si="20"/>
        <v>3.4038668300000001</v>
      </c>
      <c r="V46" s="66">
        <f t="shared" si="20"/>
        <v>33.04496245</v>
      </c>
      <c r="W46" s="66">
        <f t="shared" si="20"/>
        <v>2.8779380200000002</v>
      </c>
      <c r="X46" s="68" t="s">
        <v>408</v>
      </c>
      <c r="Y46" s="68" t="s">
        <v>408</v>
      </c>
      <c r="Z46" s="68" t="s">
        <v>408</v>
      </c>
      <c r="AA46" s="68" t="s">
        <v>408</v>
      </c>
      <c r="AB46" s="68" t="s">
        <v>408</v>
      </c>
      <c r="AC46" s="68" t="s">
        <v>408</v>
      </c>
      <c r="AD46" s="357">
        <f t="shared" ref="AD46" si="21">SUM(AD47:AD83)</f>
        <v>1.26</v>
      </c>
      <c r="AE46" s="68" t="s">
        <v>408</v>
      </c>
      <c r="AF46" s="68" t="s">
        <v>408</v>
      </c>
      <c r="AG46" s="68" t="s">
        <v>408</v>
      </c>
      <c r="AH46" s="68" t="s">
        <v>408</v>
      </c>
      <c r="AI46" s="68" t="s">
        <v>408</v>
      </c>
      <c r="AJ46" s="68" t="s">
        <v>408</v>
      </c>
      <c r="AK46" s="67">
        <f t="shared" ref="AK46" si="22">SUM(AK47:AK83)</f>
        <v>1</v>
      </c>
    </row>
    <row r="47" spans="1:37" s="60" customFormat="1" ht="39" x14ac:dyDescent="0.25">
      <c r="A47" s="100" t="s">
        <v>67</v>
      </c>
      <c r="B47" s="53" t="s">
        <v>275</v>
      </c>
      <c r="C47" s="127" t="s">
        <v>340</v>
      </c>
      <c r="D47" s="137">
        <f t="shared" ref="D47:D83" si="23">SUM(E47:H47)</f>
        <v>0</v>
      </c>
      <c r="E47" s="55">
        <v>0</v>
      </c>
      <c r="F47" s="55">
        <v>0</v>
      </c>
      <c r="G47" s="55">
        <v>0</v>
      </c>
      <c r="H47" s="55">
        <v>0</v>
      </c>
      <c r="I47" s="55">
        <f>SUM(J47:M47)</f>
        <v>0</v>
      </c>
      <c r="J47" s="55">
        <v>0</v>
      </c>
      <c r="K47" s="55">
        <v>0</v>
      </c>
      <c r="L47" s="55">
        <v>0</v>
      </c>
      <c r="M47" s="55">
        <v>0</v>
      </c>
      <c r="N47" s="55">
        <v>0</v>
      </c>
      <c r="O47" s="55">
        <v>0</v>
      </c>
      <c r="P47" s="55">
        <v>0</v>
      </c>
      <c r="Q47" s="55">
        <v>0</v>
      </c>
      <c r="R47" s="55">
        <v>0</v>
      </c>
      <c r="S47" s="55">
        <f>SUM(T47:W47)</f>
        <v>0</v>
      </c>
      <c r="T47" s="55">
        <v>0</v>
      </c>
      <c r="U47" s="55">
        <v>0</v>
      </c>
      <c r="V47" s="55">
        <v>0</v>
      </c>
      <c r="W47" s="55">
        <v>0</v>
      </c>
      <c r="X47" s="54" t="s">
        <v>408</v>
      </c>
      <c r="Y47" s="54" t="s">
        <v>408</v>
      </c>
      <c r="Z47" s="54" t="s">
        <v>408</v>
      </c>
      <c r="AA47" s="54" t="s">
        <v>408</v>
      </c>
      <c r="AB47" s="54" t="s">
        <v>408</v>
      </c>
      <c r="AC47" s="54" t="s">
        <v>408</v>
      </c>
      <c r="AD47" s="54" t="s">
        <v>408</v>
      </c>
      <c r="AE47" s="54" t="s">
        <v>408</v>
      </c>
      <c r="AF47" s="54" t="s">
        <v>408</v>
      </c>
      <c r="AG47" s="54" t="s">
        <v>408</v>
      </c>
      <c r="AH47" s="54" t="s">
        <v>408</v>
      </c>
      <c r="AI47" s="54" t="s">
        <v>408</v>
      </c>
      <c r="AJ47" s="54" t="s">
        <v>408</v>
      </c>
      <c r="AK47" s="54" t="s">
        <v>408</v>
      </c>
    </row>
    <row r="48" spans="1:37" s="60" customFormat="1" ht="39.75" customHeight="1" x14ac:dyDescent="0.25">
      <c r="A48" s="100" t="s">
        <v>67</v>
      </c>
      <c r="B48" s="53" t="s">
        <v>276</v>
      </c>
      <c r="C48" s="127" t="s">
        <v>341</v>
      </c>
      <c r="D48" s="137">
        <f t="shared" si="23"/>
        <v>0</v>
      </c>
      <c r="E48" s="55">
        <v>0</v>
      </c>
      <c r="F48" s="55">
        <v>0</v>
      </c>
      <c r="G48" s="55">
        <v>0</v>
      </c>
      <c r="H48" s="55">
        <v>0</v>
      </c>
      <c r="I48" s="55">
        <f t="shared" ref="I48:I83" si="24">SUM(J48:M48)</f>
        <v>0</v>
      </c>
      <c r="J48" s="55">
        <v>0</v>
      </c>
      <c r="K48" s="55">
        <v>0</v>
      </c>
      <c r="L48" s="55">
        <v>0</v>
      </c>
      <c r="M48" s="55">
        <v>0</v>
      </c>
      <c r="N48" s="55">
        <v>0</v>
      </c>
      <c r="O48" s="55">
        <v>0</v>
      </c>
      <c r="P48" s="55">
        <v>0</v>
      </c>
      <c r="Q48" s="55">
        <v>0</v>
      </c>
      <c r="R48" s="55">
        <v>0</v>
      </c>
      <c r="S48" s="55">
        <f t="shared" ref="S48:S83" si="25">SUM(T48:W48)</f>
        <v>0</v>
      </c>
      <c r="T48" s="55">
        <v>0</v>
      </c>
      <c r="U48" s="55">
        <v>0</v>
      </c>
      <c r="V48" s="55">
        <v>0</v>
      </c>
      <c r="W48" s="55">
        <v>0</v>
      </c>
      <c r="X48" s="54" t="s">
        <v>408</v>
      </c>
      <c r="Y48" s="54" t="s">
        <v>408</v>
      </c>
      <c r="Z48" s="54" t="s">
        <v>408</v>
      </c>
      <c r="AA48" s="54" t="s">
        <v>408</v>
      </c>
      <c r="AB48" s="54" t="s">
        <v>408</v>
      </c>
      <c r="AC48" s="54" t="s">
        <v>408</v>
      </c>
      <c r="AD48" s="54" t="s">
        <v>408</v>
      </c>
      <c r="AE48" s="54" t="s">
        <v>408</v>
      </c>
      <c r="AF48" s="54" t="s">
        <v>408</v>
      </c>
      <c r="AG48" s="54" t="s">
        <v>408</v>
      </c>
      <c r="AH48" s="54" t="s">
        <v>408</v>
      </c>
      <c r="AI48" s="54" t="s">
        <v>408</v>
      </c>
      <c r="AJ48" s="54" t="s">
        <v>408</v>
      </c>
      <c r="AK48" s="54" t="s">
        <v>408</v>
      </c>
    </row>
    <row r="49" spans="1:37" s="324" customFormat="1" ht="39" x14ac:dyDescent="0.25">
      <c r="A49" s="346" t="s">
        <v>67</v>
      </c>
      <c r="B49" s="138" t="s">
        <v>277</v>
      </c>
      <c r="C49" s="347" t="s">
        <v>342</v>
      </c>
      <c r="D49" s="323">
        <f t="shared" si="23"/>
        <v>31.387322039999997</v>
      </c>
      <c r="E49" s="323">
        <v>0</v>
      </c>
      <c r="F49" s="323">
        <f>1.5282778*1.2</f>
        <v>1.8339333599999998</v>
      </c>
      <c r="G49" s="323">
        <f>22.25200232*1.2</f>
        <v>26.702402783999997</v>
      </c>
      <c r="H49" s="323">
        <f>2.37582158*1.2</f>
        <v>2.8509858960000001</v>
      </c>
      <c r="I49" s="323">
        <f t="shared" si="24"/>
        <v>31.910444073999997</v>
      </c>
      <c r="J49" s="323">
        <v>0</v>
      </c>
      <c r="K49" s="323">
        <f>1.5282778*1.22</f>
        <v>1.8644989159999998</v>
      </c>
      <c r="L49" s="323">
        <f>22.25200232*1.22</f>
        <v>27.147442830399999</v>
      </c>
      <c r="M49" s="323">
        <f>2.37582158*1.22</f>
        <v>2.8985023276000002</v>
      </c>
      <c r="N49" s="323">
        <f>I49-D49</f>
        <v>0.52312203400000001</v>
      </c>
      <c r="O49" s="323">
        <f t="shared" ref="O49:R49" si="26">J49-E49</f>
        <v>0</v>
      </c>
      <c r="P49" s="323">
        <f t="shared" si="26"/>
        <v>3.0565555999999994E-2</v>
      </c>
      <c r="Q49" s="323">
        <f t="shared" si="26"/>
        <v>0.44504004640000261</v>
      </c>
      <c r="R49" s="323">
        <f t="shared" si="26"/>
        <v>4.7516431600000075E-2</v>
      </c>
      <c r="S49" s="323">
        <f t="shared" si="25"/>
        <v>26.156101700000001</v>
      </c>
      <c r="T49" s="323">
        <v>0</v>
      </c>
      <c r="U49" s="323">
        <v>1.5282777999999999</v>
      </c>
      <c r="V49" s="323">
        <v>22.252002319999999</v>
      </c>
      <c r="W49" s="323">
        <v>2.3758215800000002</v>
      </c>
      <c r="X49" s="326" t="s">
        <v>408</v>
      </c>
      <c r="Y49" s="326" t="s">
        <v>408</v>
      </c>
      <c r="Z49" s="326" t="s">
        <v>408</v>
      </c>
      <c r="AA49" s="326" t="s">
        <v>408</v>
      </c>
      <c r="AB49" s="326" t="s">
        <v>408</v>
      </c>
      <c r="AC49" s="326" t="s">
        <v>408</v>
      </c>
      <c r="AD49" s="326" t="s">
        <v>408</v>
      </c>
      <c r="AE49" s="326" t="s">
        <v>408</v>
      </c>
      <c r="AF49" s="326" t="s">
        <v>408</v>
      </c>
      <c r="AG49" s="326" t="s">
        <v>408</v>
      </c>
      <c r="AH49" s="326" t="s">
        <v>408</v>
      </c>
      <c r="AI49" s="326" t="s">
        <v>408</v>
      </c>
      <c r="AJ49" s="326" t="s">
        <v>408</v>
      </c>
      <c r="AK49" s="348">
        <v>1</v>
      </c>
    </row>
    <row r="50" spans="1:37" ht="42" customHeight="1" x14ac:dyDescent="0.25">
      <c r="A50" s="100" t="s">
        <v>67</v>
      </c>
      <c r="B50" s="53" t="s">
        <v>278</v>
      </c>
      <c r="C50" s="127" t="s">
        <v>343</v>
      </c>
      <c r="D50" s="137">
        <f t="shared" si="23"/>
        <v>17.633972928000002</v>
      </c>
      <c r="E50" s="55">
        <v>0</v>
      </c>
      <c r="F50" s="318">
        <f>0.71006933*1.2</f>
        <v>0.85208319600000004</v>
      </c>
      <c r="G50" s="318">
        <f>12.78767994*1.2</f>
        <v>15.345215928</v>
      </c>
      <c r="H50" s="318">
        <f>1.19722817*1.2</f>
        <v>1.436673804</v>
      </c>
      <c r="I50" s="137">
        <f t="shared" si="24"/>
        <v>0</v>
      </c>
      <c r="J50" s="55">
        <v>0</v>
      </c>
      <c r="K50" s="55">
        <v>0</v>
      </c>
      <c r="L50" s="55">
        <v>0</v>
      </c>
      <c r="M50" s="55">
        <v>0</v>
      </c>
      <c r="N50" s="137">
        <v>0</v>
      </c>
      <c r="O50" s="137">
        <v>0</v>
      </c>
      <c r="P50" s="137">
        <v>0</v>
      </c>
      <c r="Q50" s="137">
        <v>0</v>
      </c>
      <c r="R50" s="137">
        <v>0</v>
      </c>
      <c r="S50" s="137">
        <f t="shared" si="25"/>
        <v>0</v>
      </c>
      <c r="T50" s="55">
        <v>0</v>
      </c>
      <c r="U50" s="55">
        <v>0</v>
      </c>
      <c r="V50" s="55">
        <v>0</v>
      </c>
      <c r="W50" s="55">
        <v>0</v>
      </c>
      <c r="X50" s="54" t="s">
        <v>408</v>
      </c>
      <c r="Y50" s="54" t="s">
        <v>408</v>
      </c>
      <c r="Z50" s="54" t="s">
        <v>408</v>
      </c>
      <c r="AA50" s="54" t="s">
        <v>408</v>
      </c>
      <c r="AB50" s="54" t="s">
        <v>408</v>
      </c>
      <c r="AC50" s="54" t="s">
        <v>408</v>
      </c>
      <c r="AD50" s="54" t="s">
        <v>408</v>
      </c>
      <c r="AE50" s="54" t="s">
        <v>408</v>
      </c>
      <c r="AF50" s="54" t="s">
        <v>408</v>
      </c>
      <c r="AG50" s="54" t="s">
        <v>408</v>
      </c>
      <c r="AH50" s="54" t="s">
        <v>408</v>
      </c>
      <c r="AI50" s="54" t="s">
        <v>408</v>
      </c>
      <c r="AJ50" s="54" t="s">
        <v>408</v>
      </c>
      <c r="AK50" s="54" t="s">
        <v>408</v>
      </c>
    </row>
    <row r="51" spans="1:37" ht="41.25" customHeight="1" x14ac:dyDescent="0.25">
      <c r="A51" s="65" t="s">
        <v>67</v>
      </c>
      <c r="B51" s="53" t="s">
        <v>279</v>
      </c>
      <c r="C51" s="127" t="s">
        <v>344</v>
      </c>
      <c r="D51" s="137">
        <f t="shared" si="23"/>
        <v>0</v>
      </c>
      <c r="E51" s="55">
        <v>0</v>
      </c>
      <c r="F51" s="55">
        <v>0</v>
      </c>
      <c r="G51" s="55">
        <v>0</v>
      </c>
      <c r="H51" s="55">
        <v>0</v>
      </c>
      <c r="I51" s="137">
        <f t="shared" si="24"/>
        <v>0</v>
      </c>
      <c r="J51" s="55">
        <v>0</v>
      </c>
      <c r="K51" s="55">
        <v>0</v>
      </c>
      <c r="L51" s="55">
        <v>0</v>
      </c>
      <c r="M51" s="55">
        <v>0</v>
      </c>
      <c r="N51" s="137">
        <v>0</v>
      </c>
      <c r="O51" s="137">
        <v>0</v>
      </c>
      <c r="P51" s="137">
        <v>0</v>
      </c>
      <c r="Q51" s="137">
        <v>0</v>
      </c>
      <c r="R51" s="137">
        <v>0</v>
      </c>
      <c r="S51" s="137">
        <f t="shared" si="25"/>
        <v>0</v>
      </c>
      <c r="T51" s="55">
        <v>0</v>
      </c>
      <c r="U51" s="55">
        <v>0</v>
      </c>
      <c r="V51" s="55">
        <v>0</v>
      </c>
      <c r="W51" s="55">
        <v>0</v>
      </c>
      <c r="X51" s="54" t="s">
        <v>408</v>
      </c>
      <c r="Y51" s="54" t="s">
        <v>408</v>
      </c>
      <c r="Z51" s="54" t="s">
        <v>408</v>
      </c>
      <c r="AA51" s="54" t="s">
        <v>408</v>
      </c>
      <c r="AB51" s="54" t="s">
        <v>408</v>
      </c>
      <c r="AC51" s="54" t="s">
        <v>408</v>
      </c>
      <c r="AD51" s="54" t="s">
        <v>408</v>
      </c>
      <c r="AE51" s="54" t="s">
        <v>408</v>
      </c>
      <c r="AF51" s="54" t="s">
        <v>408</v>
      </c>
      <c r="AG51" s="54" t="s">
        <v>408</v>
      </c>
      <c r="AH51" s="54" t="s">
        <v>408</v>
      </c>
      <c r="AI51" s="54" t="s">
        <v>408</v>
      </c>
      <c r="AJ51" s="54" t="s">
        <v>408</v>
      </c>
      <c r="AK51" s="54" t="s">
        <v>408</v>
      </c>
    </row>
    <row r="52" spans="1:37" ht="39.75" customHeight="1" x14ac:dyDescent="0.25">
      <c r="A52" s="100" t="s">
        <v>67</v>
      </c>
      <c r="B52" s="53" t="s">
        <v>280</v>
      </c>
      <c r="C52" s="127" t="s">
        <v>345</v>
      </c>
      <c r="D52" s="137">
        <f t="shared" si="23"/>
        <v>0</v>
      </c>
      <c r="E52" s="55">
        <v>0</v>
      </c>
      <c r="F52" s="55">
        <v>0</v>
      </c>
      <c r="G52" s="55">
        <v>0</v>
      </c>
      <c r="H52" s="55">
        <v>0</v>
      </c>
      <c r="I52" s="137">
        <f t="shared" si="24"/>
        <v>0</v>
      </c>
      <c r="J52" s="55">
        <v>0</v>
      </c>
      <c r="K52" s="55">
        <v>0</v>
      </c>
      <c r="L52" s="55">
        <v>0</v>
      </c>
      <c r="M52" s="55">
        <v>0</v>
      </c>
      <c r="N52" s="137">
        <v>0</v>
      </c>
      <c r="O52" s="137">
        <v>0</v>
      </c>
      <c r="P52" s="137">
        <v>0</v>
      </c>
      <c r="Q52" s="137">
        <v>0</v>
      </c>
      <c r="R52" s="137">
        <v>0</v>
      </c>
      <c r="S52" s="137">
        <f t="shared" si="25"/>
        <v>0</v>
      </c>
      <c r="T52" s="55">
        <v>0</v>
      </c>
      <c r="U52" s="55">
        <v>0</v>
      </c>
      <c r="V52" s="55">
        <v>0</v>
      </c>
      <c r="W52" s="55">
        <v>0</v>
      </c>
      <c r="X52" s="54" t="s">
        <v>408</v>
      </c>
      <c r="Y52" s="54" t="s">
        <v>408</v>
      </c>
      <c r="Z52" s="54" t="s">
        <v>408</v>
      </c>
      <c r="AA52" s="54" t="s">
        <v>408</v>
      </c>
      <c r="AB52" s="54" t="s">
        <v>408</v>
      </c>
      <c r="AC52" s="54" t="s">
        <v>408</v>
      </c>
      <c r="AD52" s="54" t="s">
        <v>408</v>
      </c>
      <c r="AE52" s="54" t="s">
        <v>408</v>
      </c>
      <c r="AF52" s="54" t="s">
        <v>408</v>
      </c>
      <c r="AG52" s="54" t="s">
        <v>408</v>
      </c>
      <c r="AH52" s="54" t="s">
        <v>408</v>
      </c>
      <c r="AI52" s="54" t="s">
        <v>408</v>
      </c>
      <c r="AJ52" s="54" t="s">
        <v>408</v>
      </c>
      <c r="AK52" s="54" t="s">
        <v>408</v>
      </c>
    </row>
    <row r="53" spans="1:37" ht="39" x14ac:dyDescent="0.25">
      <c r="A53" s="65" t="s">
        <v>67</v>
      </c>
      <c r="B53" s="53" t="s">
        <v>281</v>
      </c>
      <c r="C53" s="127" t="s">
        <v>346</v>
      </c>
      <c r="D53" s="137">
        <f t="shared" si="23"/>
        <v>0</v>
      </c>
      <c r="E53" s="55">
        <v>0</v>
      </c>
      <c r="F53" s="55">
        <v>0</v>
      </c>
      <c r="G53" s="55">
        <v>0</v>
      </c>
      <c r="H53" s="55">
        <v>0</v>
      </c>
      <c r="I53" s="137">
        <f t="shared" si="24"/>
        <v>0</v>
      </c>
      <c r="J53" s="55">
        <v>0</v>
      </c>
      <c r="K53" s="55">
        <v>0</v>
      </c>
      <c r="L53" s="55">
        <v>0</v>
      </c>
      <c r="M53" s="55">
        <v>0</v>
      </c>
      <c r="N53" s="137">
        <v>0</v>
      </c>
      <c r="O53" s="137">
        <v>0</v>
      </c>
      <c r="P53" s="137">
        <v>0</v>
      </c>
      <c r="Q53" s="137">
        <v>0</v>
      </c>
      <c r="R53" s="137">
        <v>0</v>
      </c>
      <c r="S53" s="137">
        <f t="shared" si="25"/>
        <v>0</v>
      </c>
      <c r="T53" s="55">
        <v>0</v>
      </c>
      <c r="U53" s="55">
        <v>0</v>
      </c>
      <c r="V53" s="55">
        <v>0</v>
      </c>
      <c r="W53" s="55">
        <v>0</v>
      </c>
      <c r="X53" s="54" t="s">
        <v>408</v>
      </c>
      <c r="Y53" s="54" t="s">
        <v>408</v>
      </c>
      <c r="Z53" s="54" t="s">
        <v>408</v>
      </c>
      <c r="AA53" s="54" t="s">
        <v>408</v>
      </c>
      <c r="AB53" s="54" t="s">
        <v>408</v>
      </c>
      <c r="AC53" s="54" t="s">
        <v>408</v>
      </c>
      <c r="AD53" s="54" t="s">
        <v>408</v>
      </c>
      <c r="AE53" s="54" t="s">
        <v>408</v>
      </c>
      <c r="AF53" s="54" t="s">
        <v>408</v>
      </c>
      <c r="AG53" s="54" t="s">
        <v>408</v>
      </c>
      <c r="AH53" s="54" t="s">
        <v>408</v>
      </c>
      <c r="AI53" s="54" t="s">
        <v>408</v>
      </c>
      <c r="AJ53" s="54" t="s">
        <v>408</v>
      </c>
      <c r="AK53" s="54" t="s">
        <v>408</v>
      </c>
    </row>
    <row r="54" spans="1:37" ht="39" x14ac:dyDescent="0.25">
      <c r="A54" s="100" t="s">
        <v>67</v>
      </c>
      <c r="B54" s="53" t="s">
        <v>282</v>
      </c>
      <c r="C54" s="127" t="s">
        <v>347</v>
      </c>
      <c r="D54" s="137">
        <f t="shared" si="23"/>
        <v>0</v>
      </c>
      <c r="E54" s="55">
        <v>0</v>
      </c>
      <c r="F54" s="55">
        <v>0</v>
      </c>
      <c r="G54" s="55">
        <v>0</v>
      </c>
      <c r="H54" s="55">
        <v>0</v>
      </c>
      <c r="I54" s="137">
        <f t="shared" si="24"/>
        <v>0</v>
      </c>
      <c r="J54" s="55">
        <v>0</v>
      </c>
      <c r="K54" s="55">
        <v>0</v>
      </c>
      <c r="L54" s="55">
        <v>0</v>
      </c>
      <c r="M54" s="55">
        <v>0</v>
      </c>
      <c r="N54" s="137">
        <v>0</v>
      </c>
      <c r="O54" s="137">
        <v>0</v>
      </c>
      <c r="P54" s="137">
        <v>0</v>
      </c>
      <c r="Q54" s="137">
        <v>0</v>
      </c>
      <c r="R54" s="137">
        <v>0</v>
      </c>
      <c r="S54" s="137">
        <f t="shared" si="25"/>
        <v>0</v>
      </c>
      <c r="T54" s="55">
        <v>0</v>
      </c>
      <c r="U54" s="55">
        <v>0</v>
      </c>
      <c r="V54" s="55">
        <v>0</v>
      </c>
      <c r="W54" s="55">
        <v>0</v>
      </c>
      <c r="X54" s="54" t="s">
        <v>408</v>
      </c>
      <c r="Y54" s="54" t="s">
        <v>408</v>
      </c>
      <c r="Z54" s="54" t="s">
        <v>408</v>
      </c>
      <c r="AA54" s="54" t="s">
        <v>408</v>
      </c>
      <c r="AB54" s="54" t="s">
        <v>408</v>
      </c>
      <c r="AC54" s="54" t="s">
        <v>408</v>
      </c>
      <c r="AD54" s="54" t="s">
        <v>408</v>
      </c>
      <c r="AE54" s="54" t="s">
        <v>408</v>
      </c>
      <c r="AF54" s="54" t="s">
        <v>408</v>
      </c>
      <c r="AG54" s="54" t="s">
        <v>408</v>
      </c>
      <c r="AH54" s="54" t="s">
        <v>408</v>
      </c>
      <c r="AI54" s="54" t="s">
        <v>408</v>
      </c>
      <c r="AJ54" s="54" t="s">
        <v>408</v>
      </c>
      <c r="AK54" s="54" t="s">
        <v>408</v>
      </c>
    </row>
    <row r="55" spans="1:37" ht="39" x14ac:dyDescent="0.25">
      <c r="A55" s="65" t="s">
        <v>67</v>
      </c>
      <c r="B55" s="53" t="s">
        <v>283</v>
      </c>
      <c r="C55" s="127" t="s">
        <v>348</v>
      </c>
      <c r="D55" s="137">
        <f t="shared" si="23"/>
        <v>0</v>
      </c>
      <c r="E55" s="55">
        <v>0</v>
      </c>
      <c r="F55" s="55">
        <v>0</v>
      </c>
      <c r="G55" s="55">
        <v>0</v>
      </c>
      <c r="H55" s="55">
        <v>0</v>
      </c>
      <c r="I55" s="137">
        <f t="shared" si="24"/>
        <v>0</v>
      </c>
      <c r="J55" s="55">
        <v>0</v>
      </c>
      <c r="K55" s="55">
        <v>0</v>
      </c>
      <c r="L55" s="55">
        <v>0</v>
      </c>
      <c r="M55" s="55">
        <v>0</v>
      </c>
      <c r="N55" s="137">
        <v>0</v>
      </c>
      <c r="O55" s="137">
        <v>0</v>
      </c>
      <c r="P55" s="137">
        <v>0</v>
      </c>
      <c r="Q55" s="137">
        <v>0</v>
      </c>
      <c r="R55" s="137">
        <v>0</v>
      </c>
      <c r="S55" s="137">
        <f t="shared" si="25"/>
        <v>0</v>
      </c>
      <c r="T55" s="55">
        <v>0</v>
      </c>
      <c r="U55" s="55">
        <v>0</v>
      </c>
      <c r="V55" s="55">
        <v>0</v>
      </c>
      <c r="W55" s="55">
        <v>0</v>
      </c>
      <c r="X55" s="54" t="s">
        <v>408</v>
      </c>
      <c r="Y55" s="54" t="s">
        <v>408</v>
      </c>
      <c r="Z55" s="54" t="s">
        <v>408</v>
      </c>
      <c r="AA55" s="54" t="s">
        <v>408</v>
      </c>
      <c r="AB55" s="54" t="s">
        <v>408</v>
      </c>
      <c r="AC55" s="54" t="s">
        <v>408</v>
      </c>
      <c r="AD55" s="54" t="s">
        <v>408</v>
      </c>
      <c r="AE55" s="54" t="s">
        <v>408</v>
      </c>
      <c r="AF55" s="54" t="s">
        <v>408</v>
      </c>
      <c r="AG55" s="54" t="s">
        <v>408</v>
      </c>
      <c r="AH55" s="54" t="s">
        <v>408</v>
      </c>
      <c r="AI55" s="54" t="s">
        <v>408</v>
      </c>
      <c r="AJ55" s="54" t="s">
        <v>408</v>
      </c>
      <c r="AK55" s="54" t="s">
        <v>408</v>
      </c>
    </row>
    <row r="56" spans="1:37" s="60" customFormat="1" ht="39.75" customHeight="1" x14ac:dyDescent="0.25">
      <c r="A56" s="100" t="s">
        <v>67</v>
      </c>
      <c r="B56" s="53" t="s">
        <v>284</v>
      </c>
      <c r="C56" s="127" t="s">
        <v>349</v>
      </c>
      <c r="D56" s="137">
        <f t="shared" si="23"/>
        <v>0</v>
      </c>
      <c r="E56" s="55">
        <v>0</v>
      </c>
      <c r="F56" s="55">
        <v>0</v>
      </c>
      <c r="G56" s="55">
        <v>0</v>
      </c>
      <c r="H56" s="55">
        <v>0</v>
      </c>
      <c r="I56" s="137">
        <f t="shared" si="24"/>
        <v>0</v>
      </c>
      <c r="J56" s="55">
        <v>0</v>
      </c>
      <c r="K56" s="55">
        <v>0</v>
      </c>
      <c r="L56" s="55">
        <v>0</v>
      </c>
      <c r="M56" s="55">
        <v>0</v>
      </c>
      <c r="N56" s="55">
        <f t="shared" ref="N56:N81" si="27">I56-D56</f>
        <v>0</v>
      </c>
      <c r="O56" s="55">
        <f t="shared" ref="O56:O81" si="28">J56-E56</f>
        <v>0</v>
      </c>
      <c r="P56" s="55">
        <f t="shared" ref="P56:P81" si="29">K56-F56</f>
        <v>0</v>
      </c>
      <c r="Q56" s="55">
        <f t="shared" ref="Q56:Q81" si="30">L56-G56</f>
        <v>0</v>
      </c>
      <c r="R56" s="55">
        <f t="shared" ref="R56:R81" si="31">M56-H56</f>
        <v>0</v>
      </c>
      <c r="S56" s="137">
        <f t="shared" si="25"/>
        <v>0</v>
      </c>
      <c r="T56" s="55">
        <v>0</v>
      </c>
      <c r="U56" s="55">
        <v>0</v>
      </c>
      <c r="V56" s="55">
        <v>0</v>
      </c>
      <c r="W56" s="55">
        <v>0</v>
      </c>
      <c r="X56" s="54" t="s">
        <v>408</v>
      </c>
      <c r="Y56" s="54" t="s">
        <v>408</v>
      </c>
      <c r="Z56" s="54" t="s">
        <v>408</v>
      </c>
      <c r="AA56" s="54" t="s">
        <v>408</v>
      </c>
      <c r="AB56" s="54" t="s">
        <v>408</v>
      </c>
      <c r="AC56" s="54" t="s">
        <v>408</v>
      </c>
      <c r="AD56" s="54" t="s">
        <v>408</v>
      </c>
      <c r="AE56" s="54" t="s">
        <v>408</v>
      </c>
      <c r="AF56" s="54" t="s">
        <v>408</v>
      </c>
      <c r="AG56" s="54" t="s">
        <v>408</v>
      </c>
      <c r="AH56" s="54" t="s">
        <v>408</v>
      </c>
      <c r="AI56" s="54" t="s">
        <v>408</v>
      </c>
      <c r="AJ56" s="54" t="s">
        <v>408</v>
      </c>
      <c r="AK56" s="54" t="s">
        <v>408</v>
      </c>
    </row>
    <row r="57" spans="1:37" s="60" customFormat="1" ht="39.75" customHeight="1" x14ac:dyDescent="0.25">
      <c r="A57" s="215" t="s">
        <v>67</v>
      </c>
      <c r="B57" s="53" t="s">
        <v>285</v>
      </c>
      <c r="C57" s="127" t="s">
        <v>350</v>
      </c>
      <c r="D57" s="137">
        <f t="shared" si="23"/>
        <v>0</v>
      </c>
      <c r="E57" s="55">
        <v>0</v>
      </c>
      <c r="F57" s="55">
        <v>0</v>
      </c>
      <c r="G57" s="55">
        <v>0</v>
      </c>
      <c r="H57" s="55">
        <v>0</v>
      </c>
      <c r="I57" s="137">
        <f t="shared" si="24"/>
        <v>0</v>
      </c>
      <c r="J57" s="55">
        <v>0</v>
      </c>
      <c r="K57" s="55">
        <v>0</v>
      </c>
      <c r="L57" s="55">
        <v>0</v>
      </c>
      <c r="M57" s="55">
        <v>0</v>
      </c>
      <c r="N57" s="55">
        <v>0</v>
      </c>
      <c r="O57" s="55">
        <v>0</v>
      </c>
      <c r="P57" s="55">
        <v>0</v>
      </c>
      <c r="Q57" s="55">
        <v>0</v>
      </c>
      <c r="R57" s="55">
        <v>0</v>
      </c>
      <c r="S57" s="137">
        <f t="shared" si="25"/>
        <v>0</v>
      </c>
      <c r="T57" s="55">
        <v>0</v>
      </c>
      <c r="U57" s="55">
        <v>0</v>
      </c>
      <c r="V57" s="55">
        <v>0</v>
      </c>
      <c r="W57" s="55">
        <v>0</v>
      </c>
      <c r="X57" s="54" t="s">
        <v>408</v>
      </c>
      <c r="Y57" s="54" t="s">
        <v>408</v>
      </c>
      <c r="Z57" s="54" t="s">
        <v>408</v>
      </c>
      <c r="AA57" s="54" t="s">
        <v>408</v>
      </c>
      <c r="AB57" s="54" t="s">
        <v>408</v>
      </c>
      <c r="AC57" s="54" t="s">
        <v>408</v>
      </c>
      <c r="AD57" s="54" t="s">
        <v>408</v>
      </c>
      <c r="AE57" s="54" t="s">
        <v>408</v>
      </c>
      <c r="AF57" s="54" t="s">
        <v>408</v>
      </c>
      <c r="AG57" s="54" t="s">
        <v>408</v>
      </c>
      <c r="AH57" s="54" t="s">
        <v>408</v>
      </c>
      <c r="AI57" s="54" t="s">
        <v>408</v>
      </c>
      <c r="AJ57" s="54" t="s">
        <v>408</v>
      </c>
      <c r="AK57" s="54" t="s">
        <v>408</v>
      </c>
    </row>
    <row r="58" spans="1:37" s="324" customFormat="1" ht="41.25" customHeight="1" x14ac:dyDescent="0.25">
      <c r="A58" s="346" t="s">
        <v>67</v>
      </c>
      <c r="B58" s="138" t="s">
        <v>286</v>
      </c>
      <c r="C58" s="347" t="s">
        <v>351</v>
      </c>
      <c r="D58" s="323">
        <f t="shared" si="23"/>
        <v>15.804798720000001</v>
      </c>
      <c r="E58" s="323">
        <v>0</v>
      </c>
      <c r="F58" s="323">
        <f>1.87558903*1.2</f>
        <v>2.250706836</v>
      </c>
      <c r="G58" s="323">
        <f>10.79296013*1.2</f>
        <v>12.951552156</v>
      </c>
      <c r="H58" s="323">
        <f>0.50211644*1.2</f>
        <v>0.602539728</v>
      </c>
      <c r="I58" s="323">
        <f t="shared" si="24"/>
        <v>16.068212032000002</v>
      </c>
      <c r="J58" s="323">
        <v>0</v>
      </c>
      <c r="K58" s="323">
        <f>1.87558903*1.22</f>
        <v>2.2882186166</v>
      </c>
      <c r="L58" s="323">
        <f>10.79296013*1.22</f>
        <v>13.167411358600001</v>
      </c>
      <c r="M58" s="323">
        <f>0.50211644*1.22</f>
        <v>0.6125820568</v>
      </c>
      <c r="N58" s="323">
        <f>I58-D58</f>
        <v>0.26341331200000084</v>
      </c>
      <c r="O58" s="323">
        <f t="shared" ref="O58" si="32">J58-E58</f>
        <v>0</v>
      </c>
      <c r="P58" s="323">
        <f t="shared" ref="P58" si="33">K58-F58</f>
        <v>3.7511780600000044E-2</v>
      </c>
      <c r="Q58" s="323">
        <f t="shared" ref="Q58" si="34">L58-G58</f>
        <v>0.2158592026000008</v>
      </c>
      <c r="R58" s="323">
        <f t="shared" ref="R58" si="35">M58-H58</f>
        <v>1.00423288E-2</v>
      </c>
      <c r="S58" s="323">
        <f t="shared" si="25"/>
        <v>13.170665600000001</v>
      </c>
      <c r="T58" s="323">
        <v>0</v>
      </c>
      <c r="U58" s="323">
        <v>1.87558903</v>
      </c>
      <c r="V58" s="323">
        <v>10.792960130000001</v>
      </c>
      <c r="W58" s="323">
        <v>0.50211644</v>
      </c>
      <c r="X58" s="326" t="s">
        <v>408</v>
      </c>
      <c r="Y58" s="326" t="s">
        <v>408</v>
      </c>
      <c r="Z58" s="326" t="s">
        <v>408</v>
      </c>
      <c r="AA58" s="326" t="s">
        <v>408</v>
      </c>
      <c r="AB58" s="349">
        <v>2026</v>
      </c>
      <c r="AC58" s="326" t="s">
        <v>426</v>
      </c>
      <c r="AD58" s="326">
        <v>1.26</v>
      </c>
      <c r="AE58" s="326" t="s">
        <v>408</v>
      </c>
      <c r="AF58" s="326" t="s">
        <v>408</v>
      </c>
      <c r="AG58" s="326" t="s">
        <v>408</v>
      </c>
      <c r="AH58" s="326" t="s">
        <v>408</v>
      </c>
      <c r="AI58" s="326" t="s">
        <v>408</v>
      </c>
      <c r="AJ58" s="326" t="s">
        <v>408</v>
      </c>
      <c r="AK58" s="326" t="s">
        <v>408</v>
      </c>
    </row>
    <row r="59" spans="1:37" ht="39.75" customHeight="1" x14ac:dyDescent="0.25">
      <c r="A59" s="65" t="s">
        <v>67</v>
      </c>
      <c r="B59" s="53" t="s">
        <v>287</v>
      </c>
      <c r="C59" s="127" t="s">
        <v>352</v>
      </c>
      <c r="D59" s="137">
        <f t="shared" si="23"/>
        <v>15.858624731999999</v>
      </c>
      <c r="E59" s="55">
        <v>0</v>
      </c>
      <c r="F59" s="318">
        <f>1.92044404*1.2</f>
        <v>2.304532848</v>
      </c>
      <c r="G59" s="318">
        <f>10.79296013*1.2</f>
        <v>12.951552156</v>
      </c>
      <c r="H59" s="318">
        <f>0.50211644*1.2</f>
        <v>0.602539728</v>
      </c>
      <c r="I59" s="137">
        <f t="shared" si="24"/>
        <v>0</v>
      </c>
      <c r="J59" s="55">
        <v>0</v>
      </c>
      <c r="K59" s="55">
        <v>0</v>
      </c>
      <c r="L59" s="55">
        <v>0</v>
      </c>
      <c r="M59" s="55">
        <v>0</v>
      </c>
      <c r="N59" s="137">
        <v>0</v>
      </c>
      <c r="O59" s="137">
        <v>0</v>
      </c>
      <c r="P59" s="137">
        <v>0</v>
      </c>
      <c r="Q59" s="137">
        <v>0</v>
      </c>
      <c r="R59" s="137">
        <v>0</v>
      </c>
      <c r="S59" s="137">
        <v>0</v>
      </c>
      <c r="T59" s="55">
        <v>0</v>
      </c>
      <c r="U59" s="55">
        <v>0</v>
      </c>
      <c r="V59" s="55">
        <v>0</v>
      </c>
      <c r="W59" s="55">
        <v>0</v>
      </c>
      <c r="X59" s="54" t="s">
        <v>408</v>
      </c>
      <c r="Y59" s="54" t="s">
        <v>408</v>
      </c>
      <c r="Z59" s="54" t="s">
        <v>408</v>
      </c>
      <c r="AA59" s="54" t="s">
        <v>408</v>
      </c>
      <c r="AB59" s="54" t="s">
        <v>408</v>
      </c>
      <c r="AC59" s="54" t="s">
        <v>408</v>
      </c>
      <c r="AD59" s="54" t="s">
        <v>408</v>
      </c>
      <c r="AE59" s="54" t="s">
        <v>408</v>
      </c>
      <c r="AF59" s="54" t="s">
        <v>408</v>
      </c>
      <c r="AG59" s="54" t="s">
        <v>408</v>
      </c>
      <c r="AH59" s="54" t="s">
        <v>408</v>
      </c>
      <c r="AI59" s="54" t="s">
        <v>408</v>
      </c>
      <c r="AJ59" s="54" t="s">
        <v>408</v>
      </c>
      <c r="AK59" s="54" t="s">
        <v>408</v>
      </c>
    </row>
    <row r="60" spans="1:37" ht="39" x14ac:dyDescent="0.25">
      <c r="A60" s="100" t="s">
        <v>67</v>
      </c>
      <c r="B60" s="53" t="s">
        <v>288</v>
      </c>
      <c r="C60" s="127" t="s">
        <v>353</v>
      </c>
      <c r="D60" s="137">
        <f t="shared" si="23"/>
        <v>0</v>
      </c>
      <c r="E60" s="55">
        <v>0</v>
      </c>
      <c r="F60" s="55">
        <v>0</v>
      </c>
      <c r="G60" s="55">
        <v>0</v>
      </c>
      <c r="H60" s="55">
        <v>0</v>
      </c>
      <c r="I60" s="137">
        <f t="shared" si="24"/>
        <v>0</v>
      </c>
      <c r="J60" s="55">
        <v>0</v>
      </c>
      <c r="K60" s="55">
        <v>0</v>
      </c>
      <c r="L60" s="55">
        <v>0</v>
      </c>
      <c r="M60" s="55">
        <v>0</v>
      </c>
      <c r="N60" s="137">
        <v>0</v>
      </c>
      <c r="O60" s="137">
        <v>0</v>
      </c>
      <c r="P60" s="137">
        <v>0</v>
      </c>
      <c r="Q60" s="137">
        <v>0</v>
      </c>
      <c r="R60" s="137">
        <v>0</v>
      </c>
      <c r="S60" s="137">
        <v>0</v>
      </c>
      <c r="T60" s="55">
        <v>0</v>
      </c>
      <c r="U60" s="55">
        <v>0</v>
      </c>
      <c r="V60" s="55">
        <v>0</v>
      </c>
      <c r="W60" s="55">
        <v>0</v>
      </c>
      <c r="X60" s="54" t="s">
        <v>408</v>
      </c>
      <c r="Y60" s="54" t="s">
        <v>408</v>
      </c>
      <c r="Z60" s="54" t="s">
        <v>408</v>
      </c>
      <c r="AA60" s="54" t="s">
        <v>408</v>
      </c>
      <c r="AB60" s="54" t="s">
        <v>408</v>
      </c>
      <c r="AC60" s="54" t="s">
        <v>408</v>
      </c>
      <c r="AD60" s="54" t="s">
        <v>408</v>
      </c>
      <c r="AE60" s="54" t="s">
        <v>408</v>
      </c>
      <c r="AF60" s="54" t="s">
        <v>408</v>
      </c>
      <c r="AG60" s="54" t="s">
        <v>408</v>
      </c>
      <c r="AH60" s="54" t="s">
        <v>408</v>
      </c>
      <c r="AI60" s="54" t="s">
        <v>408</v>
      </c>
      <c r="AJ60" s="54" t="s">
        <v>408</v>
      </c>
      <c r="AK60" s="54" t="s">
        <v>408</v>
      </c>
    </row>
    <row r="61" spans="1:37" ht="39" x14ac:dyDescent="0.25">
      <c r="A61" s="65" t="s">
        <v>67</v>
      </c>
      <c r="B61" s="53" t="s">
        <v>289</v>
      </c>
      <c r="C61" s="127" t="s">
        <v>354</v>
      </c>
      <c r="D61" s="137">
        <f t="shared" si="23"/>
        <v>0</v>
      </c>
      <c r="E61" s="55">
        <v>0</v>
      </c>
      <c r="F61" s="55">
        <v>0</v>
      </c>
      <c r="G61" s="55">
        <v>0</v>
      </c>
      <c r="H61" s="55">
        <v>0</v>
      </c>
      <c r="I61" s="137">
        <f t="shared" si="24"/>
        <v>0</v>
      </c>
      <c r="J61" s="55">
        <v>0</v>
      </c>
      <c r="K61" s="55">
        <v>0</v>
      </c>
      <c r="L61" s="55">
        <v>0</v>
      </c>
      <c r="M61" s="55">
        <v>0</v>
      </c>
      <c r="N61" s="137">
        <v>0</v>
      </c>
      <c r="O61" s="137">
        <v>0</v>
      </c>
      <c r="P61" s="137">
        <v>0</v>
      </c>
      <c r="Q61" s="137">
        <v>0</v>
      </c>
      <c r="R61" s="137">
        <v>0</v>
      </c>
      <c r="S61" s="137">
        <v>0</v>
      </c>
      <c r="T61" s="55">
        <v>0</v>
      </c>
      <c r="U61" s="55">
        <v>0</v>
      </c>
      <c r="V61" s="55">
        <v>0</v>
      </c>
      <c r="W61" s="55">
        <v>0</v>
      </c>
      <c r="X61" s="54" t="s">
        <v>408</v>
      </c>
      <c r="Y61" s="54" t="s">
        <v>408</v>
      </c>
      <c r="Z61" s="54" t="s">
        <v>408</v>
      </c>
      <c r="AA61" s="54" t="s">
        <v>408</v>
      </c>
      <c r="AB61" s="54" t="s">
        <v>408</v>
      </c>
      <c r="AC61" s="54" t="s">
        <v>408</v>
      </c>
      <c r="AD61" s="54" t="s">
        <v>408</v>
      </c>
      <c r="AE61" s="54" t="s">
        <v>408</v>
      </c>
      <c r="AF61" s="54" t="s">
        <v>408</v>
      </c>
      <c r="AG61" s="54" t="s">
        <v>408</v>
      </c>
      <c r="AH61" s="54" t="s">
        <v>408</v>
      </c>
      <c r="AI61" s="54" t="s">
        <v>408</v>
      </c>
      <c r="AJ61" s="54" t="s">
        <v>408</v>
      </c>
      <c r="AK61" s="54" t="s">
        <v>408</v>
      </c>
    </row>
    <row r="62" spans="1:37" ht="39" x14ac:dyDescent="0.25">
      <c r="A62" s="100" t="s">
        <v>67</v>
      </c>
      <c r="B62" s="53" t="s">
        <v>290</v>
      </c>
      <c r="C62" s="127" t="s">
        <v>355</v>
      </c>
      <c r="D62" s="137">
        <f t="shared" si="23"/>
        <v>0</v>
      </c>
      <c r="E62" s="55">
        <v>0</v>
      </c>
      <c r="F62" s="55">
        <v>0</v>
      </c>
      <c r="G62" s="55">
        <v>0</v>
      </c>
      <c r="H62" s="55">
        <v>0</v>
      </c>
      <c r="I62" s="137">
        <f t="shared" si="24"/>
        <v>0</v>
      </c>
      <c r="J62" s="55">
        <v>0</v>
      </c>
      <c r="K62" s="55">
        <v>0</v>
      </c>
      <c r="L62" s="55">
        <v>0</v>
      </c>
      <c r="M62" s="55">
        <v>0</v>
      </c>
      <c r="N62" s="137">
        <v>0</v>
      </c>
      <c r="O62" s="137">
        <v>0</v>
      </c>
      <c r="P62" s="137">
        <v>0</v>
      </c>
      <c r="Q62" s="137">
        <v>0</v>
      </c>
      <c r="R62" s="137">
        <v>0</v>
      </c>
      <c r="S62" s="137">
        <v>0</v>
      </c>
      <c r="T62" s="55">
        <v>0</v>
      </c>
      <c r="U62" s="55">
        <v>0</v>
      </c>
      <c r="V62" s="55">
        <v>0</v>
      </c>
      <c r="W62" s="55">
        <v>0</v>
      </c>
      <c r="X62" s="54" t="s">
        <v>408</v>
      </c>
      <c r="Y62" s="54" t="s">
        <v>408</v>
      </c>
      <c r="Z62" s="54" t="s">
        <v>408</v>
      </c>
      <c r="AA62" s="54" t="s">
        <v>408</v>
      </c>
      <c r="AB62" s="54" t="s">
        <v>408</v>
      </c>
      <c r="AC62" s="54" t="s">
        <v>408</v>
      </c>
      <c r="AD62" s="54" t="s">
        <v>408</v>
      </c>
      <c r="AE62" s="54" t="s">
        <v>408</v>
      </c>
      <c r="AF62" s="54" t="s">
        <v>408</v>
      </c>
      <c r="AG62" s="54" t="s">
        <v>408</v>
      </c>
      <c r="AH62" s="54" t="s">
        <v>408</v>
      </c>
      <c r="AI62" s="54" t="s">
        <v>408</v>
      </c>
      <c r="AJ62" s="54" t="s">
        <v>408</v>
      </c>
      <c r="AK62" s="54" t="s">
        <v>408</v>
      </c>
    </row>
    <row r="63" spans="1:37" ht="39" x14ac:dyDescent="0.25">
      <c r="A63" s="65" t="s">
        <v>67</v>
      </c>
      <c r="B63" s="53" t="s">
        <v>291</v>
      </c>
      <c r="C63" s="127" t="s">
        <v>356</v>
      </c>
      <c r="D63" s="137">
        <f t="shared" si="23"/>
        <v>0</v>
      </c>
      <c r="E63" s="55">
        <v>0</v>
      </c>
      <c r="F63" s="55">
        <v>0</v>
      </c>
      <c r="G63" s="55">
        <v>0</v>
      </c>
      <c r="H63" s="55">
        <v>0</v>
      </c>
      <c r="I63" s="137">
        <f t="shared" si="24"/>
        <v>0</v>
      </c>
      <c r="J63" s="55">
        <v>0</v>
      </c>
      <c r="K63" s="55">
        <v>0</v>
      </c>
      <c r="L63" s="55">
        <v>0</v>
      </c>
      <c r="M63" s="55">
        <v>0</v>
      </c>
      <c r="N63" s="137">
        <v>0</v>
      </c>
      <c r="O63" s="137">
        <v>0</v>
      </c>
      <c r="P63" s="137">
        <v>0</v>
      </c>
      <c r="Q63" s="137">
        <v>0</v>
      </c>
      <c r="R63" s="137">
        <v>0</v>
      </c>
      <c r="S63" s="137">
        <v>0</v>
      </c>
      <c r="T63" s="55">
        <v>0</v>
      </c>
      <c r="U63" s="55">
        <v>0</v>
      </c>
      <c r="V63" s="55">
        <v>0</v>
      </c>
      <c r="W63" s="55">
        <v>0</v>
      </c>
      <c r="X63" s="54" t="s">
        <v>408</v>
      </c>
      <c r="Y63" s="54" t="s">
        <v>408</v>
      </c>
      <c r="Z63" s="54" t="s">
        <v>408</v>
      </c>
      <c r="AA63" s="54" t="s">
        <v>408</v>
      </c>
      <c r="AB63" s="54" t="s">
        <v>408</v>
      </c>
      <c r="AC63" s="54" t="s">
        <v>408</v>
      </c>
      <c r="AD63" s="54" t="s">
        <v>408</v>
      </c>
      <c r="AE63" s="54" t="s">
        <v>408</v>
      </c>
      <c r="AF63" s="54" t="s">
        <v>408</v>
      </c>
      <c r="AG63" s="54" t="s">
        <v>408</v>
      </c>
      <c r="AH63" s="54" t="s">
        <v>408</v>
      </c>
      <c r="AI63" s="54" t="s">
        <v>408</v>
      </c>
      <c r="AJ63" s="54" t="s">
        <v>408</v>
      </c>
      <c r="AK63" s="54" t="s">
        <v>408</v>
      </c>
    </row>
    <row r="64" spans="1:37" ht="39" x14ac:dyDescent="0.25">
      <c r="A64" s="100" t="s">
        <v>67</v>
      </c>
      <c r="B64" s="53" t="s">
        <v>292</v>
      </c>
      <c r="C64" s="127" t="s">
        <v>357</v>
      </c>
      <c r="D64" s="137">
        <f t="shared" si="23"/>
        <v>0</v>
      </c>
      <c r="E64" s="55">
        <v>0</v>
      </c>
      <c r="F64" s="55">
        <v>0</v>
      </c>
      <c r="G64" s="55">
        <v>0</v>
      </c>
      <c r="H64" s="55">
        <v>0</v>
      </c>
      <c r="I64" s="137">
        <f t="shared" si="24"/>
        <v>0</v>
      </c>
      <c r="J64" s="55">
        <v>0</v>
      </c>
      <c r="K64" s="55">
        <v>0</v>
      </c>
      <c r="L64" s="55">
        <v>0</v>
      </c>
      <c r="M64" s="55">
        <v>0</v>
      </c>
      <c r="N64" s="137">
        <v>0</v>
      </c>
      <c r="O64" s="137">
        <v>0</v>
      </c>
      <c r="P64" s="137">
        <v>0</v>
      </c>
      <c r="Q64" s="137">
        <v>0</v>
      </c>
      <c r="R64" s="137">
        <v>0</v>
      </c>
      <c r="S64" s="137">
        <v>0</v>
      </c>
      <c r="T64" s="55">
        <v>0</v>
      </c>
      <c r="U64" s="55">
        <v>0</v>
      </c>
      <c r="V64" s="55">
        <v>0</v>
      </c>
      <c r="W64" s="55">
        <v>0</v>
      </c>
      <c r="X64" s="54" t="s">
        <v>408</v>
      </c>
      <c r="Y64" s="54" t="s">
        <v>408</v>
      </c>
      <c r="Z64" s="54" t="s">
        <v>408</v>
      </c>
      <c r="AA64" s="54" t="s">
        <v>408</v>
      </c>
      <c r="AB64" s="54" t="s">
        <v>408</v>
      </c>
      <c r="AC64" s="54" t="s">
        <v>408</v>
      </c>
      <c r="AD64" s="54" t="s">
        <v>408</v>
      </c>
      <c r="AE64" s="54" t="s">
        <v>408</v>
      </c>
      <c r="AF64" s="54" t="s">
        <v>408</v>
      </c>
      <c r="AG64" s="54" t="s">
        <v>408</v>
      </c>
      <c r="AH64" s="54" t="s">
        <v>408</v>
      </c>
      <c r="AI64" s="54" t="s">
        <v>408</v>
      </c>
      <c r="AJ64" s="54" t="s">
        <v>408</v>
      </c>
      <c r="AK64" s="54" t="s">
        <v>408</v>
      </c>
    </row>
    <row r="65" spans="1:37" ht="39" x14ac:dyDescent="0.25">
      <c r="A65" s="65" t="s">
        <v>67</v>
      </c>
      <c r="B65" s="53" t="s">
        <v>293</v>
      </c>
      <c r="C65" s="127" t="s">
        <v>358</v>
      </c>
      <c r="D65" s="137">
        <f t="shared" si="23"/>
        <v>0</v>
      </c>
      <c r="E65" s="55">
        <v>0</v>
      </c>
      <c r="F65" s="55">
        <v>0</v>
      </c>
      <c r="G65" s="55">
        <v>0</v>
      </c>
      <c r="H65" s="55">
        <v>0</v>
      </c>
      <c r="I65" s="137">
        <f t="shared" si="24"/>
        <v>0</v>
      </c>
      <c r="J65" s="55">
        <v>0</v>
      </c>
      <c r="K65" s="55">
        <v>0</v>
      </c>
      <c r="L65" s="55">
        <v>0</v>
      </c>
      <c r="M65" s="55">
        <v>0</v>
      </c>
      <c r="N65" s="137">
        <v>0</v>
      </c>
      <c r="O65" s="137">
        <v>0</v>
      </c>
      <c r="P65" s="137">
        <v>0</v>
      </c>
      <c r="Q65" s="137">
        <v>0</v>
      </c>
      <c r="R65" s="137">
        <v>0</v>
      </c>
      <c r="S65" s="137">
        <v>0</v>
      </c>
      <c r="T65" s="55">
        <v>0</v>
      </c>
      <c r="U65" s="55">
        <v>0</v>
      </c>
      <c r="V65" s="55">
        <v>0</v>
      </c>
      <c r="W65" s="55">
        <v>0</v>
      </c>
      <c r="X65" s="54" t="s">
        <v>408</v>
      </c>
      <c r="Y65" s="54" t="s">
        <v>408</v>
      </c>
      <c r="Z65" s="54" t="s">
        <v>408</v>
      </c>
      <c r="AA65" s="54" t="s">
        <v>408</v>
      </c>
      <c r="AB65" s="54" t="s">
        <v>408</v>
      </c>
      <c r="AC65" s="54" t="s">
        <v>408</v>
      </c>
      <c r="AD65" s="54" t="s">
        <v>408</v>
      </c>
      <c r="AE65" s="54" t="s">
        <v>408</v>
      </c>
      <c r="AF65" s="54" t="s">
        <v>408</v>
      </c>
      <c r="AG65" s="54" t="s">
        <v>408</v>
      </c>
      <c r="AH65" s="54" t="s">
        <v>408</v>
      </c>
      <c r="AI65" s="54" t="s">
        <v>408</v>
      </c>
      <c r="AJ65" s="54" t="s">
        <v>408</v>
      </c>
      <c r="AK65" s="54" t="s">
        <v>408</v>
      </c>
    </row>
    <row r="66" spans="1:37" s="60" customFormat="1" ht="39" x14ac:dyDescent="0.25">
      <c r="A66" s="100" t="s">
        <v>67</v>
      </c>
      <c r="B66" s="53" t="s">
        <v>294</v>
      </c>
      <c r="C66" s="127" t="s">
        <v>359</v>
      </c>
      <c r="D66" s="137">
        <f t="shared" si="23"/>
        <v>0</v>
      </c>
      <c r="E66" s="55">
        <v>0</v>
      </c>
      <c r="F66" s="55">
        <v>0</v>
      </c>
      <c r="G66" s="55">
        <v>0</v>
      </c>
      <c r="H66" s="55">
        <v>0</v>
      </c>
      <c r="I66" s="55">
        <f t="shared" si="24"/>
        <v>0</v>
      </c>
      <c r="J66" s="55">
        <v>0</v>
      </c>
      <c r="K66" s="55">
        <v>0</v>
      </c>
      <c r="L66" s="55">
        <v>0</v>
      </c>
      <c r="M66" s="55">
        <v>0</v>
      </c>
      <c r="N66" s="55">
        <v>0</v>
      </c>
      <c r="O66" s="55">
        <v>0</v>
      </c>
      <c r="P66" s="55">
        <v>0</v>
      </c>
      <c r="Q66" s="55">
        <v>0</v>
      </c>
      <c r="R66" s="55">
        <v>0</v>
      </c>
      <c r="S66" s="55">
        <f t="shared" si="25"/>
        <v>0</v>
      </c>
      <c r="T66" s="55">
        <v>0</v>
      </c>
      <c r="U66" s="55">
        <v>0</v>
      </c>
      <c r="V66" s="55">
        <v>0</v>
      </c>
      <c r="W66" s="55">
        <v>0</v>
      </c>
      <c r="X66" s="54" t="s">
        <v>408</v>
      </c>
      <c r="Y66" s="54" t="s">
        <v>408</v>
      </c>
      <c r="Z66" s="54" t="s">
        <v>408</v>
      </c>
      <c r="AA66" s="54" t="s">
        <v>408</v>
      </c>
      <c r="AB66" s="54" t="s">
        <v>408</v>
      </c>
      <c r="AC66" s="54" t="s">
        <v>408</v>
      </c>
      <c r="AD66" s="54" t="s">
        <v>408</v>
      </c>
      <c r="AE66" s="54" t="s">
        <v>408</v>
      </c>
      <c r="AF66" s="54" t="s">
        <v>408</v>
      </c>
      <c r="AG66" s="54" t="s">
        <v>408</v>
      </c>
      <c r="AH66" s="54" t="s">
        <v>408</v>
      </c>
      <c r="AI66" s="54" t="s">
        <v>408</v>
      </c>
      <c r="AJ66" s="54" t="s">
        <v>408</v>
      </c>
      <c r="AK66" s="54" t="s">
        <v>408</v>
      </c>
    </row>
    <row r="67" spans="1:37" s="60" customFormat="1" ht="42" customHeight="1" x14ac:dyDescent="0.25">
      <c r="A67" s="215" t="s">
        <v>67</v>
      </c>
      <c r="B67" s="53" t="s">
        <v>295</v>
      </c>
      <c r="C67" s="127" t="s">
        <v>360</v>
      </c>
      <c r="D67" s="137">
        <f t="shared" si="23"/>
        <v>0</v>
      </c>
      <c r="E67" s="55">
        <v>0</v>
      </c>
      <c r="F67" s="55">
        <v>0</v>
      </c>
      <c r="G67" s="55">
        <v>0</v>
      </c>
      <c r="H67" s="55">
        <v>0</v>
      </c>
      <c r="I67" s="55">
        <f t="shared" si="24"/>
        <v>0</v>
      </c>
      <c r="J67" s="55">
        <v>0</v>
      </c>
      <c r="K67" s="55">
        <v>0</v>
      </c>
      <c r="L67" s="55">
        <v>0</v>
      </c>
      <c r="M67" s="55">
        <v>0</v>
      </c>
      <c r="N67" s="55">
        <v>0</v>
      </c>
      <c r="O67" s="55">
        <v>0</v>
      </c>
      <c r="P67" s="55">
        <v>0</v>
      </c>
      <c r="Q67" s="55">
        <v>0</v>
      </c>
      <c r="R67" s="55">
        <v>0</v>
      </c>
      <c r="S67" s="55">
        <f t="shared" si="25"/>
        <v>0</v>
      </c>
      <c r="T67" s="55">
        <v>0</v>
      </c>
      <c r="U67" s="55">
        <v>0</v>
      </c>
      <c r="V67" s="55">
        <v>0</v>
      </c>
      <c r="W67" s="55">
        <v>0</v>
      </c>
      <c r="X67" s="54" t="s">
        <v>408</v>
      </c>
      <c r="Y67" s="54" t="s">
        <v>408</v>
      </c>
      <c r="Z67" s="54" t="s">
        <v>408</v>
      </c>
      <c r="AA67" s="54" t="s">
        <v>408</v>
      </c>
      <c r="AB67" s="54" t="s">
        <v>408</v>
      </c>
      <c r="AC67" s="54" t="s">
        <v>408</v>
      </c>
      <c r="AD67" s="54" t="s">
        <v>408</v>
      </c>
      <c r="AE67" s="54" t="s">
        <v>408</v>
      </c>
      <c r="AF67" s="54" t="s">
        <v>408</v>
      </c>
      <c r="AG67" s="54" t="s">
        <v>408</v>
      </c>
      <c r="AH67" s="54" t="s">
        <v>408</v>
      </c>
      <c r="AI67" s="54" t="s">
        <v>408</v>
      </c>
      <c r="AJ67" s="54" t="s">
        <v>408</v>
      </c>
      <c r="AK67" s="54" t="s">
        <v>408</v>
      </c>
    </row>
    <row r="68" spans="1:37" s="60" customFormat="1" ht="39" x14ac:dyDescent="0.25">
      <c r="A68" s="100" t="s">
        <v>67</v>
      </c>
      <c r="B68" s="53" t="s">
        <v>296</v>
      </c>
      <c r="C68" s="127" t="s">
        <v>361</v>
      </c>
      <c r="D68" s="137">
        <f t="shared" si="23"/>
        <v>0</v>
      </c>
      <c r="E68" s="55">
        <v>0</v>
      </c>
      <c r="F68" s="55">
        <v>0</v>
      </c>
      <c r="G68" s="55">
        <v>0</v>
      </c>
      <c r="H68" s="55">
        <v>0</v>
      </c>
      <c r="I68" s="55">
        <f t="shared" si="24"/>
        <v>0</v>
      </c>
      <c r="J68" s="55">
        <v>0</v>
      </c>
      <c r="K68" s="55">
        <v>0</v>
      </c>
      <c r="L68" s="55">
        <v>0</v>
      </c>
      <c r="M68" s="55">
        <v>0</v>
      </c>
      <c r="N68" s="55">
        <v>0</v>
      </c>
      <c r="O68" s="55">
        <v>0</v>
      </c>
      <c r="P68" s="55">
        <v>0</v>
      </c>
      <c r="Q68" s="55">
        <v>0</v>
      </c>
      <c r="R68" s="55">
        <v>0</v>
      </c>
      <c r="S68" s="55">
        <f t="shared" si="25"/>
        <v>0</v>
      </c>
      <c r="T68" s="55">
        <v>0</v>
      </c>
      <c r="U68" s="55">
        <v>0</v>
      </c>
      <c r="V68" s="55">
        <v>0</v>
      </c>
      <c r="W68" s="55">
        <v>0</v>
      </c>
      <c r="X68" s="54" t="s">
        <v>408</v>
      </c>
      <c r="Y68" s="54" t="s">
        <v>408</v>
      </c>
      <c r="Z68" s="54" t="s">
        <v>408</v>
      </c>
      <c r="AA68" s="54" t="s">
        <v>408</v>
      </c>
      <c r="AB68" s="54" t="s">
        <v>408</v>
      </c>
      <c r="AC68" s="54" t="s">
        <v>408</v>
      </c>
      <c r="AD68" s="54" t="s">
        <v>408</v>
      </c>
      <c r="AE68" s="54" t="s">
        <v>408</v>
      </c>
      <c r="AF68" s="54" t="s">
        <v>408</v>
      </c>
      <c r="AG68" s="54" t="s">
        <v>408</v>
      </c>
      <c r="AH68" s="54" t="s">
        <v>408</v>
      </c>
      <c r="AI68" s="54" t="s">
        <v>408</v>
      </c>
      <c r="AJ68" s="54" t="s">
        <v>408</v>
      </c>
      <c r="AK68" s="54" t="s">
        <v>408</v>
      </c>
    </row>
    <row r="69" spans="1:37" s="60" customFormat="1" ht="42" customHeight="1" x14ac:dyDescent="0.25">
      <c r="A69" s="215" t="s">
        <v>67</v>
      </c>
      <c r="B69" s="53" t="s">
        <v>297</v>
      </c>
      <c r="C69" s="127" t="s">
        <v>362</v>
      </c>
      <c r="D69" s="137">
        <f t="shared" si="23"/>
        <v>0</v>
      </c>
      <c r="E69" s="55">
        <v>0</v>
      </c>
      <c r="F69" s="55">
        <v>0</v>
      </c>
      <c r="G69" s="55">
        <v>0</v>
      </c>
      <c r="H69" s="55">
        <v>0</v>
      </c>
      <c r="I69" s="55">
        <f t="shared" si="24"/>
        <v>0</v>
      </c>
      <c r="J69" s="55">
        <v>0</v>
      </c>
      <c r="K69" s="55">
        <v>0</v>
      </c>
      <c r="L69" s="55">
        <v>0</v>
      </c>
      <c r="M69" s="55">
        <v>0</v>
      </c>
      <c r="N69" s="55">
        <v>0</v>
      </c>
      <c r="O69" s="55">
        <v>0</v>
      </c>
      <c r="P69" s="55">
        <v>0</v>
      </c>
      <c r="Q69" s="55">
        <v>0</v>
      </c>
      <c r="R69" s="55">
        <v>0</v>
      </c>
      <c r="S69" s="55">
        <f>SUM(T69:W69)</f>
        <v>0</v>
      </c>
      <c r="T69" s="55">
        <v>0</v>
      </c>
      <c r="U69" s="55">
        <v>0</v>
      </c>
      <c r="V69" s="55">
        <v>0</v>
      </c>
      <c r="W69" s="55">
        <v>0</v>
      </c>
      <c r="X69" s="54" t="s">
        <v>408</v>
      </c>
      <c r="Y69" s="54" t="s">
        <v>408</v>
      </c>
      <c r="Z69" s="54" t="s">
        <v>408</v>
      </c>
      <c r="AA69" s="54" t="s">
        <v>408</v>
      </c>
      <c r="AB69" s="54" t="s">
        <v>408</v>
      </c>
      <c r="AC69" s="54" t="s">
        <v>408</v>
      </c>
      <c r="AD69" s="54" t="s">
        <v>408</v>
      </c>
      <c r="AE69" s="54" t="s">
        <v>408</v>
      </c>
      <c r="AF69" s="54" t="s">
        <v>408</v>
      </c>
      <c r="AG69" s="54" t="s">
        <v>408</v>
      </c>
      <c r="AH69" s="54" t="s">
        <v>408</v>
      </c>
      <c r="AI69" s="54" t="s">
        <v>408</v>
      </c>
      <c r="AJ69" s="54" t="s">
        <v>408</v>
      </c>
      <c r="AK69" s="54" t="s">
        <v>408</v>
      </c>
    </row>
    <row r="70" spans="1:37" ht="40.5" customHeight="1" x14ac:dyDescent="0.25">
      <c r="A70" s="65" t="s">
        <v>67</v>
      </c>
      <c r="B70" s="53" t="s">
        <v>298</v>
      </c>
      <c r="C70" s="127" t="s">
        <v>363</v>
      </c>
      <c r="D70" s="137">
        <f t="shared" si="23"/>
        <v>5.4966256439999999</v>
      </c>
      <c r="E70" s="55">
        <v>0</v>
      </c>
      <c r="F70" s="318">
        <f>0.73569514*1.2</f>
        <v>0.88283416800000003</v>
      </c>
      <c r="G70" s="318">
        <f>3.62765586*1.2</f>
        <v>4.3531870320000001</v>
      </c>
      <c r="H70" s="318">
        <f>0.21717037*1.2</f>
        <v>0.26060444399999999</v>
      </c>
      <c r="I70" s="137">
        <f t="shared" si="24"/>
        <v>0</v>
      </c>
      <c r="J70" s="55">
        <v>0</v>
      </c>
      <c r="K70" s="55">
        <v>0</v>
      </c>
      <c r="L70" s="55">
        <v>0</v>
      </c>
      <c r="M70" s="55">
        <v>0</v>
      </c>
      <c r="N70" s="137">
        <v>0</v>
      </c>
      <c r="O70" s="137">
        <v>0</v>
      </c>
      <c r="P70" s="137">
        <v>0</v>
      </c>
      <c r="Q70" s="137">
        <v>0</v>
      </c>
      <c r="R70" s="137">
        <v>0</v>
      </c>
      <c r="S70" s="137">
        <f>SUM(T70:W70)</f>
        <v>0</v>
      </c>
      <c r="T70" s="55">
        <v>0</v>
      </c>
      <c r="U70" s="55">
        <v>0</v>
      </c>
      <c r="V70" s="55">
        <v>0</v>
      </c>
      <c r="W70" s="55">
        <v>0</v>
      </c>
      <c r="X70" s="54" t="s">
        <v>408</v>
      </c>
      <c r="Y70" s="54" t="s">
        <v>408</v>
      </c>
      <c r="Z70" s="54" t="s">
        <v>408</v>
      </c>
      <c r="AA70" s="54" t="s">
        <v>408</v>
      </c>
      <c r="AB70" s="54" t="s">
        <v>408</v>
      </c>
      <c r="AC70" s="54" t="s">
        <v>408</v>
      </c>
      <c r="AD70" s="54" t="s">
        <v>408</v>
      </c>
      <c r="AE70" s="54" t="s">
        <v>408</v>
      </c>
      <c r="AF70" s="54" t="s">
        <v>408</v>
      </c>
      <c r="AG70" s="54" t="s">
        <v>408</v>
      </c>
      <c r="AH70" s="54" t="s">
        <v>408</v>
      </c>
      <c r="AI70" s="54" t="s">
        <v>408</v>
      </c>
      <c r="AJ70" s="54" t="s">
        <v>408</v>
      </c>
      <c r="AK70" s="54" t="s">
        <v>408</v>
      </c>
    </row>
    <row r="71" spans="1:37" ht="40.5" customHeight="1" x14ac:dyDescent="0.25">
      <c r="A71" s="65" t="s">
        <v>67</v>
      </c>
      <c r="B71" s="53" t="s">
        <v>299</v>
      </c>
      <c r="C71" s="127" t="s">
        <v>364</v>
      </c>
      <c r="D71" s="137">
        <f t="shared" si="23"/>
        <v>0</v>
      </c>
      <c r="E71" s="55">
        <v>0</v>
      </c>
      <c r="F71" s="55">
        <v>0</v>
      </c>
      <c r="G71" s="55">
        <v>0</v>
      </c>
      <c r="H71" s="55">
        <v>0</v>
      </c>
      <c r="I71" s="137">
        <f t="shared" si="24"/>
        <v>0</v>
      </c>
      <c r="J71" s="55">
        <v>0</v>
      </c>
      <c r="K71" s="55">
        <v>0</v>
      </c>
      <c r="L71" s="55">
        <v>0</v>
      </c>
      <c r="M71" s="55">
        <v>0</v>
      </c>
      <c r="N71" s="137">
        <v>0</v>
      </c>
      <c r="O71" s="137">
        <v>0</v>
      </c>
      <c r="P71" s="137">
        <v>0</v>
      </c>
      <c r="Q71" s="137">
        <v>0</v>
      </c>
      <c r="R71" s="137">
        <v>0</v>
      </c>
      <c r="S71" s="137">
        <f t="shared" ref="S71:S74" si="36">SUM(T71:W71)</f>
        <v>0</v>
      </c>
      <c r="T71" s="55">
        <v>0</v>
      </c>
      <c r="U71" s="55">
        <v>0</v>
      </c>
      <c r="V71" s="55">
        <v>0</v>
      </c>
      <c r="W71" s="55">
        <v>0</v>
      </c>
      <c r="X71" s="54" t="s">
        <v>408</v>
      </c>
      <c r="Y71" s="54" t="s">
        <v>408</v>
      </c>
      <c r="Z71" s="54" t="s">
        <v>408</v>
      </c>
      <c r="AA71" s="54" t="s">
        <v>408</v>
      </c>
      <c r="AB71" s="54" t="s">
        <v>408</v>
      </c>
      <c r="AC71" s="54" t="s">
        <v>408</v>
      </c>
      <c r="AD71" s="54" t="s">
        <v>408</v>
      </c>
      <c r="AE71" s="54" t="s">
        <v>408</v>
      </c>
      <c r="AF71" s="54" t="s">
        <v>408</v>
      </c>
      <c r="AG71" s="54" t="s">
        <v>408</v>
      </c>
      <c r="AH71" s="54" t="s">
        <v>408</v>
      </c>
      <c r="AI71" s="54" t="s">
        <v>408</v>
      </c>
      <c r="AJ71" s="54" t="s">
        <v>408</v>
      </c>
      <c r="AK71" s="54" t="s">
        <v>408</v>
      </c>
    </row>
    <row r="72" spans="1:37" ht="40.5" customHeight="1" x14ac:dyDescent="0.25">
      <c r="A72" s="65" t="s">
        <v>67</v>
      </c>
      <c r="B72" s="53" t="s">
        <v>300</v>
      </c>
      <c r="C72" s="127" t="s">
        <v>365</v>
      </c>
      <c r="D72" s="137">
        <f t="shared" si="23"/>
        <v>0</v>
      </c>
      <c r="E72" s="55">
        <v>0</v>
      </c>
      <c r="F72" s="55">
        <v>0</v>
      </c>
      <c r="G72" s="55">
        <v>0</v>
      </c>
      <c r="H72" s="55">
        <v>0</v>
      </c>
      <c r="I72" s="137">
        <f t="shared" si="24"/>
        <v>0</v>
      </c>
      <c r="J72" s="55">
        <v>0</v>
      </c>
      <c r="K72" s="55">
        <v>0</v>
      </c>
      <c r="L72" s="55">
        <v>0</v>
      </c>
      <c r="M72" s="55">
        <v>0</v>
      </c>
      <c r="N72" s="137">
        <v>0</v>
      </c>
      <c r="O72" s="137">
        <v>0</v>
      </c>
      <c r="P72" s="137">
        <v>0</v>
      </c>
      <c r="Q72" s="137">
        <v>0</v>
      </c>
      <c r="R72" s="137">
        <v>0</v>
      </c>
      <c r="S72" s="137">
        <f t="shared" si="36"/>
        <v>0</v>
      </c>
      <c r="T72" s="55">
        <v>0</v>
      </c>
      <c r="U72" s="55">
        <v>0</v>
      </c>
      <c r="V72" s="55">
        <v>0</v>
      </c>
      <c r="W72" s="55">
        <v>0</v>
      </c>
      <c r="X72" s="54" t="s">
        <v>408</v>
      </c>
      <c r="Y72" s="54" t="s">
        <v>408</v>
      </c>
      <c r="Z72" s="54" t="s">
        <v>408</v>
      </c>
      <c r="AA72" s="54" t="s">
        <v>408</v>
      </c>
      <c r="AB72" s="54" t="s">
        <v>408</v>
      </c>
      <c r="AC72" s="54" t="s">
        <v>408</v>
      </c>
      <c r="AD72" s="54" t="s">
        <v>408</v>
      </c>
      <c r="AE72" s="54" t="s">
        <v>408</v>
      </c>
      <c r="AF72" s="54" t="s">
        <v>408</v>
      </c>
      <c r="AG72" s="54" t="s">
        <v>408</v>
      </c>
      <c r="AH72" s="54" t="s">
        <v>408</v>
      </c>
      <c r="AI72" s="54" t="s">
        <v>408</v>
      </c>
      <c r="AJ72" s="54" t="s">
        <v>408</v>
      </c>
      <c r="AK72" s="54" t="s">
        <v>408</v>
      </c>
    </row>
    <row r="73" spans="1:37" ht="40.5" customHeight="1" x14ac:dyDescent="0.25">
      <c r="A73" s="65" t="s">
        <v>67</v>
      </c>
      <c r="B73" s="53" t="s">
        <v>301</v>
      </c>
      <c r="C73" s="127" t="s">
        <v>366</v>
      </c>
      <c r="D73" s="137">
        <f t="shared" si="23"/>
        <v>0</v>
      </c>
      <c r="E73" s="55">
        <v>0</v>
      </c>
      <c r="F73" s="55">
        <v>0</v>
      </c>
      <c r="G73" s="55">
        <v>0</v>
      </c>
      <c r="H73" s="55">
        <v>0</v>
      </c>
      <c r="I73" s="137">
        <f t="shared" si="24"/>
        <v>0</v>
      </c>
      <c r="J73" s="55">
        <v>0</v>
      </c>
      <c r="K73" s="55">
        <v>0</v>
      </c>
      <c r="L73" s="55">
        <v>0</v>
      </c>
      <c r="M73" s="55">
        <v>0</v>
      </c>
      <c r="N73" s="137">
        <v>0</v>
      </c>
      <c r="O73" s="137">
        <v>0</v>
      </c>
      <c r="P73" s="137">
        <v>0</v>
      </c>
      <c r="Q73" s="137">
        <v>0</v>
      </c>
      <c r="R73" s="137">
        <v>0</v>
      </c>
      <c r="S73" s="137">
        <f t="shared" si="36"/>
        <v>0</v>
      </c>
      <c r="T73" s="55">
        <v>0</v>
      </c>
      <c r="U73" s="55">
        <v>0</v>
      </c>
      <c r="V73" s="55">
        <v>0</v>
      </c>
      <c r="W73" s="55">
        <v>0</v>
      </c>
      <c r="X73" s="54" t="s">
        <v>408</v>
      </c>
      <c r="Y73" s="54" t="s">
        <v>408</v>
      </c>
      <c r="Z73" s="54" t="s">
        <v>408</v>
      </c>
      <c r="AA73" s="54" t="s">
        <v>408</v>
      </c>
      <c r="AB73" s="54" t="s">
        <v>408</v>
      </c>
      <c r="AC73" s="54" t="s">
        <v>408</v>
      </c>
      <c r="AD73" s="54" t="s">
        <v>408</v>
      </c>
      <c r="AE73" s="54" t="s">
        <v>408</v>
      </c>
      <c r="AF73" s="54" t="s">
        <v>408</v>
      </c>
      <c r="AG73" s="54" t="s">
        <v>408</v>
      </c>
      <c r="AH73" s="54" t="s">
        <v>408</v>
      </c>
      <c r="AI73" s="54" t="s">
        <v>408</v>
      </c>
      <c r="AJ73" s="54" t="s">
        <v>408</v>
      </c>
      <c r="AK73" s="54" t="s">
        <v>408</v>
      </c>
    </row>
    <row r="74" spans="1:37" ht="40.5" customHeight="1" x14ac:dyDescent="0.25">
      <c r="A74" s="65" t="s">
        <v>67</v>
      </c>
      <c r="B74" s="53" t="s">
        <v>302</v>
      </c>
      <c r="C74" s="127" t="s">
        <v>367</v>
      </c>
      <c r="D74" s="137">
        <f t="shared" si="23"/>
        <v>5.4966256439999999</v>
      </c>
      <c r="E74" s="55">
        <v>0</v>
      </c>
      <c r="F74" s="318">
        <f>0.73569514*1.2</f>
        <v>0.88283416800000003</v>
      </c>
      <c r="G74" s="318">
        <f>3.62765586*1.2</f>
        <v>4.3531870320000001</v>
      </c>
      <c r="H74" s="318">
        <f>0.21717037*1.2</f>
        <v>0.26060444399999999</v>
      </c>
      <c r="I74" s="137">
        <f t="shared" si="24"/>
        <v>0</v>
      </c>
      <c r="J74" s="55">
        <v>0</v>
      </c>
      <c r="K74" s="55">
        <v>0</v>
      </c>
      <c r="L74" s="55">
        <v>0</v>
      </c>
      <c r="M74" s="55">
        <v>0</v>
      </c>
      <c r="N74" s="137">
        <v>0</v>
      </c>
      <c r="O74" s="137">
        <v>0</v>
      </c>
      <c r="P74" s="137">
        <v>0</v>
      </c>
      <c r="Q74" s="137">
        <v>0</v>
      </c>
      <c r="R74" s="137">
        <v>0</v>
      </c>
      <c r="S74" s="137">
        <f t="shared" si="36"/>
        <v>0</v>
      </c>
      <c r="T74" s="55">
        <v>0</v>
      </c>
      <c r="U74" s="55">
        <v>0</v>
      </c>
      <c r="V74" s="55">
        <v>0</v>
      </c>
      <c r="W74" s="55">
        <v>0</v>
      </c>
      <c r="X74" s="54" t="s">
        <v>408</v>
      </c>
      <c r="Y74" s="54" t="s">
        <v>408</v>
      </c>
      <c r="Z74" s="54" t="s">
        <v>408</v>
      </c>
      <c r="AA74" s="54" t="s">
        <v>408</v>
      </c>
      <c r="AB74" s="54" t="s">
        <v>408</v>
      </c>
      <c r="AC74" s="54" t="s">
        <v>408</v>
      </c>
      <c r="AD74" s="54" t="s">
        <v>408</v>
      </c>
      <c r="AE74" s="54" t="s">
        <v>408</v>
      </c>
      <c r="AF74" s="54" t="s">
        <v>408</v>
      </c>
      <c r="AG74" s="54" t="s">
        <v>408</v>
      </c>
      <c r="AH74" s="54" t="s">
        <v>408</v>
      </c>
      <c r="AI74" s="54" t="s">
        <v>408</v>
      </c>
      <c r="AJ74" s="54" t="s">
        <v>408</v>
      </c>
      <c r="AK74" s="54" t="s">
        <v>408</v>
      </c>
    </row>
    <row r="75" spans="1:37" s="60" customFormat="1" ht="40.5" customHeight="1" x14ac:dyDescent="0.25">
      <c r="A75" s="215" t="s">
        <v>67</v>
      </c>
      <c r="B75" s="53" t="s">
        <v>303</v>
      </c>
      <c r="C75" s="127" t="s">
        <v>368</v>
      </c>
      <c r="D75" s="137">
        <f t="shared" si="23"/>
        <v>0</v>
      </c>
      <c r="E75" s="55">
        <v>0</v>
      </c>
      <c r="F75" s="55">
        <v>0</v>
      </c>
      <c r="G75" s="55">
        <v>0</v>
      </c>
      <c r="H75" s="55">
        <v>0</v>
      </c>
      <c r="I75" s="55">
        <f t="shared" si="24"/>
        <v>0</v>
      </c>
      <c r="J75" s="55">
        <v>0</v>
      </c>
      <c r="K75" s="55">
        <v>0</v>
      </c>
      <c r="L75" s="55">
        <v>0</v>
      </c>
      <c r="M75" s="55">
        <v>0</v>
      </c>
      <c r="N75" s="55">
        <v>0</v>
      </c>
      <c r="O75" s="55">
        <v>0</v>
      </c>
      <c r="P75" s="55">
        <v>0</v>
      </c>
      <c r="Q75" s="55">
        <v>0</v>
      </c>
      <c r="R75" s="55">
        <v>0</v>
      </c>
      <c r="S75" s="55">
        <f t="shared" si="25"/>
        <v>0</v>
      </c>
      <c r="T75" s="55">
        <v>0</v>
      </c>
      <c r="U75" s="55">
        <v>0</v>
      </c>
      <c r="V75" s="55">
        <v>0</v>
      </c>
      <c r="W75" s="55">
        <v>0</v>
      </c>
      <c r="X75" s="54" t="s">
        <v>408</v>
      </c>
      <c r="Y75" s="54" t="s">
        <v>408</v>
      </c>
      <c r="Z75" s="54" t="s">
        <v>408</v>
      </c>
      <c r="AA75" s="54" t="s">
        <v>408</v>
      </c>
      <c r="AB75" s="54" t="s">
        <v>408</v>
      </c>
      <c r="AC75" s="54" t="s">
        <v>408</v>
      </c>
      <c r="AD75" s="54" t="s">
        <v>408</v>
      </c>
      <c r="AE75" s="54" t="s">
        <v>408</v>
      </c>
      <c r="AF75" s="54" t="s">
        <v>408</v>
      </c>
      <c r="AG75" s="54" t="s">
        <v>408</v>
      </c>
      <c r="AH75" s="54" t="s">
        <v>408</v>
      </c>
      <c r="AI75" s="54" t="s">
        <v>408</v>
      </c>
      <c r="AJ75" s="54" t="s">
        <v>408</v>
      </c>
      <c r="AK75" s="54" t="s">
        <v>408</v>
      </c>
    </row>
    <row r="76" spans="1:37" ht="40.5" customHeight="1" x14ac:dyDescent="0.25">
      <c r="A76" s="65" t="s">
        <v>67</v>
      </c>
      <c r="B76" s="53" t="s">
        <v>304</v>
      </c>
      <c r="C76" s="127" t="s">
        <v>369</v>
      </c>
      <c r="D76" s="137">
        <f t="shared" si="23"/>
        <v>0</v>
      </c>
      <c r="E76" s="55">
        <v>0</v>
      </c>
      <c r="F76" s="55">
        <v>0</v>
      </c>
      <c r="G76" s="55">
        <v>0</v>
      </c>
      <c r="H76" s="55">
        <v>0</v>
      </c>
      <c r="I76" s="137">
        <f t="shared" si="24"/>
        <v>0</v>
      </c>
      <c r="J76" s="55">
        <v>0</v>
      </c>
      <c r="K76" s="55">
        <v>0</v>
      </c>
      <c r="L76" s="55">
        <v>0</v>
      </c>
      <c r="M76" s="55">
        <v>0</v>
      </c>
      <c r="N76" s="137">
        <v>0</v>
      </c>
      <c r="O76" s="137">
        <v>0</v>
      </c>
      <c r="P76" s="137">
        <v>0</v>
      </c>
      <c r="Q76" s="137">
        <v>0</v>
      </c>
      <c r="R76" s="137">
        <v>0</v>
      </c>
      <c r="S76" s="137">
        <f t="shared" si="25"/>
        <v>0</v>
      </c>
      <c r="T76" s="55">
        <v>0</v>
      </c>
      <c r="U76" s="55">
        <v>0</v>
      </c>
      <c r="V76" s="55">
        <v>0</v>
      </c>
      <c r="W76" s="55">
        <v>0</v>
      </c>
      <c r="X76" s="54" t="s">
        <v>408</v>
      </c>
      <c r="Y76" s="54" t="s">
        <v>408</v>
      </c>
      <c r="Z76" s="54" t="s">
        <v>408</v>
      </c>
      <c r="AA76" s="54" t="s">
        <v>408</v>
      </c>
      <c r="AB76" s="54" t="s">
        <v>408</v>
      </c>
      <c r="AC76" s="54" t="s">
        <v>408</v>
      </c>
      <c r="AD76" s="54" t="s">
        <v>408</v>
      </c>
      <c r="AE76" s="54" t="s">
        <v>408</v>
      </c>
      <c r="AF76" s="54" t="s">
        <v>408</v>
      </c>
      <c r="AG76" s="54" t="s">
        <v>408</v>
      </c>
      <c r="AH76" s="54" t="s">
        <v>408</v>
      </c>
      <c r="AI76" s="54" t="s">
        <v>408</v>
      </c>
      <c r="AJ76" s="54" t="s">
        <v>408</v>
      </c>
      <c r="AK76" s="54" t="s">
        <v>408</v>
      </c>
    </row>
    <row r="77" spans="1:37" ht="40.5" customHeight="1" x14ac:dyDescent="0.25">
      <c r="A77" s="65" t="s">
        <v>67</v>
      </c>
      <c r="B77" s="53" t="s">
        <v>305</v>
      </c>
      <c r="C77" s="127" t="s">
        <v>370</v>
      </c>
      <c r="D77" s="137">
        <f t="shared" si="23"/>
        <v>0</v>
      </c>
      <c r="E77" s="55">
        <v>0</v>
      </c>
      <c r="F77" s="55">
        <v>0</v>
      </c>
      <c r="G77" s="55">
        <v>0</v>
      </c>
      <c r="H77" s="55">
        <v>0</v>
      </c>
      <c r="I77" s="137">
        <f t="shared" si="24"/>
        <v>0</v>
      </c>
      <c r="J77" s="55">
        <v>0</v>
      </c>
      <c r="K77" s="55">
        <v>0</v>
      </c>
      <c r="L77" s="55">
        <v>0</v>
      </c>
      <c r="M77" s="55">
        <v>0</v>
      </c>
      <c r="N77" s="137">
        <v>0</v>
      </c>
      <c r="O77" s="137">
        <v>0</v>
      </c>
      <c r="P77" s="137">
        <v>0</v>
      </c>
      <c r="Q77" s="137">
        <v>0</v>
      </c>
      <c r="R77" s="137">
        <v>0</v>
      </c>
      <c r="S77" s="137">
        <f t="shared" si="25"/>
        <v>0</v>
      </c>
      <c r="T77" s="55">
        <v>0</v>
      </c>
      <c r="U77" s="55">
        <v>0</v>
      </c>
      <c r="V77" s="55">
        <v>0</v>
      </c>
      <c r="W77" s="55">
        <v>0</v>
      </c>
      <c r="X77" s="54" t="s">
        <v>408</v>
      </c>
      <c r="Y77" s="54" t="s">
        <v>408</v>
      </c>
      <c r="Z77" s="54" t="s">
        <v>408</v>
      </c>
      <c r="AA77" s="54" t="s">
        <v>408</v>
      </c>
      <c r="AB77" s="54" t="s">
        <v>408</v>
      </c>
      <c r="AC77" s="54" t="s">
        <v>408</v>
      </c>
      <c r="AD77" s="54" t="s">
        <v>408</v>
      </c>
      <c r="AE77" s="54" t="s">
        <v>408</v>
      </c>
      <c r="AF77" s="54" t="s">
        <v>408</v>
      </c>
      <c r="AG77" s="54" t="s">
        <v>408</v>
      </c>
      <c r="AH77" s="54" t="s">
        <v>408</v>
      </c>
      <c r="AI77" s="54" t="s">
        <v>408</v>
      </c>
      <c r="AJ77" s="54" t="s">
        <v>408</v>
      </c>
      <c r="AK77" s="54" t="s">
        <v>408</v>
      </c>
    </row>
    <row r="78" spans="1:37" ht="40.5" customHeight="1" x14ac:dyDescent="0.25">
      <c r="A78" s="65" t="s">
        <v>67</v>
      </c>
      <c r="B78" s="53" t="s">
        <v>306</v>
      </c>
      <c r="C78" s="127" t="s">
        <v>371</v>
      </c>
      <c r="D78" s="137">
        <f t="shared" si="23"/>
        <v>0</v>
      </c>
      <c r="E78" s="55">
        <v>0</v>
      </c>
      <c r="F78" s="55">
        <v>0</v>
      </c>
      <c r="G78" s="55">
        <v>0</v>
      </c>
      <c r="H78" s="55">
        <v>0</v>
      </c>
      <c r="I78" s="137">
        <f t="shared" si="24"/>
        <v>0</v>
      </c>
      <c r="J78" s="55">
        <v>0</v>
      </c>
      <c r="K78" s="55">
        <v>0</v>
      </c>
      <c r="L78" s="55">
        <v>0</v>
      </c>
      <c r="M78" s="55">
        <v>0</v>
      </c>
      <c r="N78" s="137">
        <v>0</v>
      </c>
      <c r="O78" s="137">
        <v>0</v>
      </c>
      <c r="P78" s="137">
        <v>0</v>
      </c>
      <c r="Q78" s="137">
        <v>0</v>
      </c>
      <c r="R78" s="137">
        <v>0</v>
      </c>
      <c r="S78" s="137">
        <f t="shared" si="25"/>
        <v>0</v>
      </c>
      <c r="T78" s="55">
        <v>0</v>
      </c>
      <c r="U78" s="55">
        <v>0</v>
      </c>
      <c r="V78" s="55">
        <v>0</v>
      </c>
      <c r="W78" s="55">
        <v>0</v>
      </c>
      <c r="X78" s="54" t="s">
        <v>408</v>
      </c>
      <c r="Y78" s="54" t="s">
        <v>408</v>
      </c>
      <c r="Z78" s="54" t="s">
        <v>408</v>
      </c>
      <c r="AA78" s="54" t="s">
        <v>408</v>
      </c>
      <c r="AB78" s="54" t="s">
        <v>408</v>
      </c>
      <c r="AC78" s="54" t="s">
        <v>408</v>
      </c>
      <c r="AD78" s="54" t="s">
        <v>408</v>
      </c>
      <c r="AE78" s="54" t="s">
        <v>408</v>
      </c>
      <c r="AF78" s="54" t="s">
        <v>408</v>
      </c>
      <c r="AG78" s="54" t="s">
        <v>408</v>
      </c>
      <c r="AH78" s="54" t="s">
        <v>408</v>
      </c>
      <c r="AI78" s="54" t="s">
        <v>408</v>
      </c>
      <c r="AJ78" s="54" t="s">
        <v>408</v>
      </c>
      <c r="AK78" s="54" t="s">
        <v>408</v>
      </c>
    </row>
    <row r="79" spans="1:37" ht="40.5" customHeight="1" x14ac:dyDescent="0.25">
      <c r="A79" s="65" t="s">
        <v>67</v>
      </c>
      <c r="B79" s="53" t="s">
        <v>307</v>
      </c>
      <c r="C79" s="127" t="s">
        <v>372</v>
      </c>
      <c r="D79" s="137">
        <f t="shared" si="23"/>
        <v>0</v>
      </c>
      <c r="E79" s="55">
        <v>0</v>
      </c>
      <c r="F79" s="55">
        <v>0</v>
      </c>
      <c r="G79" s="55">
        <v>0</v>
      </c>
      <c r="H79" s="55">
        <v>0</v>
      </c>
      <c r="I79" s="137">
        <f t="shared" si="24"/>
        <v>0</v>
      </c>
      <c r="J79" s="55">
        <v>0</v>
      </c>
      <c r="K79" s="55">
        <v>0</v>
      </c>
      <c r="L79" s="55">
        <v>0</v>
      </c>
      <c r="M79" s="55">
        <v>0</v>
      </c>
      <c r="N79" s="137">
        <v>0</v>
      </c>
      <c r="O79" s="137">
        <v>0</v>
      </c>
      <c r="P79" s="137">
        <v>0</v>
      </c>
      <c r="Q79" s="137">
        <v>0</v>
      </c>
      <c r="R79" s="137">
        <v>0</v>
      </c>
      <c r="S79" s="137">
        <f t="shared" si="25"/>
        <v>0</v>
      </c>
      <c r="T79" s="55">
        <v>0</v>
      </c>
      <c r="U79" s="55">
        <v>0</v>
      </c>
      <c r="V79" s="55">
        <v>0</v>
      </c>
      <c r="W79" s="55">
        <v>0</v>
      </c>
      <c r="X79" s="54" t="s">
        <v>408</v>
      </c>
      <c r="Y79" s="54" t="s">
        <v>408</v>
      </c>
      <c r="Z79" s="54" t="s">
        <v>408</v>
      </c>
      <c r="AA79" s="54" t="s">
        <v>408</v>
      </c>
      <c r="AB79" s="54" t="s">
        <v>408</v>
      </c>
      <c r="AC79" s="54" t="s">
        <v>408</v>
      </c>
      <c r="AD79" s="54" t="s">
        <v>408</v>
      </c>
      <c r="AE79" s="54" t="s">
        <v>408</v>
      </c>
      <c r="AF79" s="54" t="s">
        <v>408</v>
      </c>
      <c r="AG79" s="54" t="s">
        <v>408</v>
      </c>
      <c r="AH79" s="54" t="s">
        <v>408</v>
      </c>
      <c r="AI79" s="54" t="s">
        <v>408</v>
      </c>
      <c r="AJ79" s="54" t="s">
        <v>408</v>
      </c>
      <c r="AK79" s="54" t="s">
        <v>408</v>
      </c>
    </row>
    <row r="80" spans="1:37" ht="40.5" customHeight="1" x14ac:dyDescent="0.25">
      <c r="A80" s="65" t="s">
        <v>67</v>
      </c>
      <c r="B80" s="53" t="s">
        <v>308</v>
      </c>
      <c r="C80" s="127" t="s">
        <v>373</v>
      </c>
      <c r="D80" s="137">
        <f t="shared" si="23"/>
        <v>0</v>
      </c>
      <c r="E80" s="55">
        <v>0</v>
      </c>
      <c r="F80" s="55">
        <v>0</v>
      </c>
      <c r="G80" s="55">
        <v>0</v>
      </c>
      <c r="H80" s="55">
        <v>0</v>
      </c>
      <c r="I80" s="137">
        <f t="shared" si="24"/>
        <v>0</v>
      </c>
      <c r="J80" s="55">
        <v>0</v>
      </c>
      <c r="K80" s="55">
        <v>0</v>
      </c>
      <c r="L80" s="55">
        <v>0</v>
      </c>
      <c r="M80" s="55">
        <v>0</v>
      </c>
      <c r="N80" s="137">
        <v>0</v>
      </c>
      <c r="O80" s="137">
        <v>0</v>
      </c>
      <c r="P80" s="137">
        <v>0</v>
      </c>
      <c r="Q80" s="137">
        <v>0</v>
      </c>
      <c r="R80" s="137">
        <v>0</v>
      </c>
      <c r="S80" s="137">
        <f t="shared" si="25"/>
        <v>0</v>
      </c>
      <c r="T80" s="55">
        <v>0</v>
      </c>
      <c r="U80" s="55">
        <v>0</v>
      </c>
      <c r="V80" s="55">
        <v>0</v>
      </c>
      <c r="W80" s="55">
        <v>0</v>
      </c>
      <c r="X80" s="54" t="s">
        <v>408</v>
      </c>
      <c r="Y80" s="54" t="s">
        <v>408</v>
      </c>
      <c r="Z80" s="54" t="s">
        <v>408</v>
      </c>
      <c r="AA80" s="54" t="s">
        <v>408</v>
      </c>
      <c r="AB80" s="54" t="s">
        <v>408</v>
      </c>
      <c r="AC80" s="54" t="s">
        <v>408</v>
      </c>
      <c r="AD80" s="54" t="s">
        <v>408</v>
      </c>
      <c r="AE80" s="54" t="s">
        <v>408</v>
      </c>
      <c r="AF80" s="54" t="s">
        <v>408</v>
      </c>
      <c r="AG80" s="54" t="s">
        <v>408</v>
      </c>
      <c r="AH80" s="54" t="s">
        <v>408</v>
      </c>
      <c r="AI80" s="54" t="s">
        <v>408</v>
      </c>
      <c r="AJ80" s="54" t="s">
        <v>408</v>
      </c>
      <c r="AK80" s="54" t="s">
        <v>408</v>
      </c>
    </row>
    <row r="81" spans="1:37" s="60" customFormat="1" ht="40.5" customHeight="1" x14ac:dyDescent="0.25">
      <c r="A81" s="215" t="s">
        <v>67</v>
      </c>
      <c r="B81" s="53" t="s">
        <v>309</v>
      </c>
      <c r="C81" s="127" t="s">
        <v>374</v>
      </c>
      <c r="D81" s="137">
        <f t="shared" si="23"/>
        <v>0</v>
      </c>
      <c r="E81" s="55">
        <v>0</v>
      </c>
      <c r="F81" s="55">
        <v>0</v>
      </c>
      <c r="G81" s="55">
        <v>0</v>
      </c>
      <c r="H81" s="55">
        <v>0</v>
      </c>
      <c r="I81" s="137">
        <f t="shared" si="24"/>
        <v>0</v>
      </c>
      <c r="J81" s="55">
        <v>0</v>
      </c>
      <c r="K81" s="55">
        <v>0</v>
      </c>
      <c r="L81" s="55">
        <v>0</v>
      </c>
      <c r="M81" s="55">
        <v>0</v>
      </c>
      <c r="N81" s="55">
        <f t="shared" si="27"/>
        <v>0</v>
      </c>
      <c r="O81" s="55">
        <f t="shared" si="28"/>
        <v>0</v>
      </c>
      <c r="P81" s="55">
        <f t="shared" si="29"/>
        <v>0</v>
      </c>
      <c r="Q81" s="55">
        <f t="shared" si="30"/>
        <v>0</v>
      </c>
      <c r="R81" s="55">
        <f t="shared" si="31"/>
        <v>0</v>
      </c>
      <c r="S81" s="55">
        <f t="shared" si="25"/>
        <v>0</v>
      </c>
      <c r="T81" s="55">
        <v>0</v>
      </c>
      <c r="U81" s="55">
        <v>0</v>
      </c>
      <c r="V81" s="55">
        <v>0</v>
      </c>
      <c r="W81" s="55">
        <v>0</v>
      </c>
      <c r="X81" s="54" t="s">
        <v>408</v>
      </c>
      <c r="Y81" s="54" t="s">
        <v>408</v>
      </c>
      <c r="Z81" s="54" t="s">
        <v>408</v>
      </c>
      <c r="AA81" s="54" t="s">
        <v>408</v>
      </c>
      <c r="AB81" s="54" t="s">
        <v>408</v>
      </c>
      <c r="AC81" s="54" t="s">
        <v>408</v>
      </c>
      <c r="AD81" s="54" t="s">
        <v>408</v>
      </c>
      <c r="AE81" s="54" t="s">
        <v>408</v>
      </c>
      <c r="AF81" s="54" t="s">
        <v>408</v>
      </c>
      <c r="AG81" s="54" t="s">
        <v>408</v>
      </c>
      <c r="AH81" s="54" t="s">
        <v>408</v>
      </c>
      <c r="AI81" s="54" t="s">
        <v>408</v>
      </c>
      <c r="AJ81" s="54" t="s">
        <v>408</v>
      </c>
      <c r="AK81" s="54" t="s">
        <v>408</v>
      </c>
    </row>
    <row r="82" spans="1:37" s="42" customFormat="1" ht="40.5" customHeight="1" x14ac:dyDescent="0.25">
      <c r="A82" s="65" t="s">
        <v>67</v>
      </c>
      <c r="B82" s="53" t="s">
        <v>310</v>
      </c>
      <c r="C82" s="127" t="s">
        <v>375</v>
      </c>
      <c r="D82" s="137">
        <f t="shared" si="23"/>
        <v>7.8733819799999996</v>
      </c>
      <c r="E82" s="55">
        <v>0</v>
      </c>
      <c r="F82" s="318">
        <f>0.28333054*1.2</f>
        <v>0.33999664800000001</v>
      </c>
      <c r="G82" s="318">
        <f>6.00735952*1.2</f>
        <v>7.2088314239999995</v>
      </c>
      <c r="H82" s="318">
        <f>0.27046159*1.2</f>
        <v>0.32455390799999995</v>
      </c>
      <c r="I82" s="137">
        <f t="shared" si="24"/>
        <v>0</v>
      </c>
      <c r="J82" s="55">
        <v>0</v>
      </c>
      <c r="K82" s="55">
        <v>0</v>
      </c>
      <c r="L82" s="55">
        <v>0</v>
      </c>
      <c r="M82" s="55">
        <v>0</v>
      </c>
      <c r="N82" s="137">
        <v>0</v>
      </c>
      <c r="O82" s="137">
        <v>0</v>
      </c>
      <c r="P82" s="137">
        <v>0</v>
      </c>
      <c r="Q82" s="137">
        <v>0</v>
      </c>
      <c r="R82" s="137">
        <v>0</v>
      </c>
      <c r="S82" s="137">
        <f t="shared" si="25"/>
        <v>0</v>
      </c>
      <c r="T82" s="55">
        <v>0</v>
      </c>
      <c r="U82" s="55">
        <v>0</v>
      </c>
      <c r="V82" s="55">
        <v>0</v>
      </c>
      <c r="W82" s="55">
        <v>0</v>
      </c>
      <c r="X82" s="54" t="s">
        <v>408</v>
      </c>
      <c r="Y82" s="54" t="s">
        <v>408</v>
      </c>
      <c r="Z82" s="54" t="s">
        <v>408</v>
      </c>
      <c r="AA82" s="54" t="s">
        <v>408</v>
      </c>
      <c r="AB82" s="54" t="s">
        <v>408</v>
      </c>
      <c r="AC82" s="54" t="s">
        <v>408</v>
      </c>
      <c r="AD82" s="54" t="s">
        <v>408</v>
      </c>
      <c r="AE82" s="54" t="s">
        <v>408</v>
      </c>
      <c r="AF82" s="54" t="s">
        <v>408</v>
      </c>
      <c r="AG82" s="54" t="s">
        <v>408</v>
      </c>
      <c r="AH82" s="54" t="s">
        <v>408</v>
      </c>
      <c r="AI82" s="54" t="s">
        <v>408</v>
      </c>
      <c r="AJ82" s="54" t="s">
        <v>408</v>
      </c>
      <c r="AK82" s="54" t="s">
        <v>408</v>
      </c>
    </row>
    <row r="83" spans="1:37" s="42" customFormat="1" ht="40.5" customHeight="1" x14ac:dyDescent="0.25">
      <c r="A83" s="65" t="s">
        <v>67</v>
      </c>
      <c r="B83" s="53" t="s">
        <v>311</v>
      </c>
      <c r="C83" s="127" t="s">
        <v>376</v>
      </c>
      <c r="D83" s="137">
        <f t="shared" si="23"/>
        <v>7.8733819799999996</v>
      </c>
      <c r="E83" s="55">
        <v>0</v>
      </c>
      <c r="F83" s="318">
        <f>0.28333054*1.2</f>
        <v>0.33999664800000001</v>
      </c>
      <c r="G83" s="318">
        <f>6.00735952*1.2</f>
        <v>7.2088314239999995</v>
      </c>
      <c r="H83" s="318">
        <f>0.27046159*1.2</f>
        <v>0.32455390799999995</v>
      </c>
      <c r="I83" s="137">
        <f t="shared" si="24"/>
        <v>0</v>
      </c>
      <c r="J83" s="55">
        <v>0</v>
      </c>
      <c r="K83" s="55">
        <v>0</v>
      </c>
      <c r="L83" s="55">
        <v>0</v>
      </c>
      <c r="M83" s="55">
        <v>0</v>
      </c>
      <c r="N83" s="137">
        <v>0</v>
      </c>
      <c r="O83" s="137">
        <v>0</v>
      </c>
      <c r="P83" s="137">
        <v>0</v>
      </c>
      <c r="Q83" s="137">
        <v>0</v>
      </c>
      <c r="R83" s="137">
        <v>0</v>
      </c>
      <c r="S83" s="137">
        <f t="shared" si="25"/>
        <v>0</v>
      </c>
      <c r="T83" s="55">
        <v>0</v>
      </c>
      <c r="U83" s="55">
        <v>0</v>
      </c>
      <c r="V83" s="55">
        <v>0</v>
      </c>
      <c r="W83" s="55">
        <v>0</v>
      </c>
      <c r="X83" s="54" t="s">
        <v>408</v>
      </c>
      <c r="Y83" s="54" t="s">
        <v>408</v>
      </c>
      <c r="Z83" s="54" t="s">
        <v>408</v>
      </c>
      <c r="AA83" s="54" t="s">
        <v>408</v>
      </c>
      <c r="AB83" s="54" t="s">
        <v>408</v>
      </c>
      <c r="AC83" s="54" t="s">
        <v>408</v>
      </c>
      <c r="AD83" s="54" t="s">
        <v>408</v>
      </c>
      <c r="AE83" s="54" t="s">
        <v>408</v>
      </c>
      <c r="AF83" s="54" t="s">
        <v>408</v>
      </c>
      <c r="AG83" s="54" t="s">
        <v>408</v>
      </c>
      <c r="AH83" s="54" t="s">
        <v>408</v>
      </c>
      <c r="AI83" s="54" t="s">
        <v>408</v>
      </c>
      <c r="AJ83" s="54" t="s">
        <v>408</v>
      </c>
      <c r="AK83" s="54" t="s">
        <v>408</v>
      </c>
    </row>
    <row r="84" spans="1:37" ht="37.5" customHeight="1" x14ac:dyDescent="0.25">
      <c r="A84" s="65" t="s">
        <v>18</v>
      </c>
      <c r="B84" s="99" t="s">
        <v>69</v>
      </c>
      <c r="C84" s="124"/>
      <c r="D84" s="133">
        <v>0</v>
      </c>
      <c r="E84" s="225">
        <v>0</v>
      </c>
      <c r="F84" s="225">
        <v>0</v>
      </c>
      <c r="G84" s="225">
        <v>0</v>
      </c>
      <c r="H84" s="225">
        <v>0</v>
      </c>
      <c r="I84" s="133">
        <v>0</v>
      </c>
      <c r="J84" s="225">
        <v>0</v>
      </c>
      <c r="K84" s="225">
        <v>0</v>
      </c>
      <c r="L84" s="225">
        <v>0</v>
      </c>
      <c r="M84" s="225">
        <v>0</v>
      </c>
      <c r="N84" s="133">
        <v>0</v>
      </c>
      <c r="O84" s="133">
        <v>0</v>
      </c>
      <c r="P84" s="133">
        <v>0</v>
      </c>
      <c r="Q84" s="133">
        <v>0</v>
      </c>
      <c r="R84" s="133">
        <v>0</v>
      </c>
      <c r="S84" s="133">
        <v>0</v>
      </c>
      <c r="T84" s="225">
        <v>0</v>
      </c>
      <c r="U84" s="225">
        <v>0</v>
      </c>
      <c r="V84" s="225">
        <v>0</v>
      </c>
      <c r="W84" s="225">
        <v>0</v>
      </c>
      <c r="X84" s="52" t="s">
        <v>408</v>
      </c>
      <c r="Y84" s="52" t="s">
        <v>408</v>
      </c>
      <c r="Z84" s="52" t="s">
        <v>408</v>
      </c>
      <c r="AA84" s="52" t="s">
        <v>408</v>
      </c>
      <c r="AB84" s="52" t="s">
        <v>408</v>
      </c>
      <c r="AC84" s="52" t="s">
        <v>408</v>
      </c>
      <c r="AD84" s="52" t="s">
        <v>408</v>
      </c>
      <c r="AE84" s="52" t="s">
        <v>408</v>
      </c>
      <c r="AF84" s="52" t="s">
        <v>408</v>
      </c>
      <c r="AG84" s="52" t="s">
        <v>408</v>
      </c>
      <c r="AH84" s="52" t="s">
        <v>408</v>
      </c>
      <c r="AI84" s="52" t="s">
        <v>408</v>
      </c>
      <c r="AJ84" s="52" t="s">
        <v>408</v>
      </c>
      <c r="AK84" s="52" t="s">
        <v>408</v>
      </c>
    </row>
    <row r="85" spans="1:37" s="35" customFormat="1" ht="25.5" x14ac:dyDescent="0.25">
      <c r="A85" s="114" t="s">
        <v>70</v>
      </c>
      <c r="B85" s="97" t="s">
        <v>71</v>
      </c>
      <c r="C85" s="124"/>
      <c r="D85" s="133">
        <f>D86+D116</f>
        <v>66.795422327999987</v>
      </c>
      <c r="E85" s="71">
        <f t="shared" ref="E85:W85" si="37">E86+E116</f>
        <v>0</v>
      </c>
      <c r="F85" s="71">
        <f t="shared" si="37"/>
        <v>46.550185980000002</v>
      </c>
      <c r="G85" s="71">
        <f t="shared" si="37"/>
        <v>20.056248192000002</v>
      </c>
      <c r="H85" s="71">
        <f t="shared" si="37"/>
        <v>0.18898815599999999</v>
      </c>
      <c r="I85" s="133">
        <f t="shared" si="37"/>
        <v>0</v>
      </c>
      <c r="J85" s="71">
        <f t="shared" si="37"/>
        <v>0</v>
      </c>
      <c r="K85" s="71">
        <f t="shared" si="37"/>
        <v>0</v>
      </c>
      <c r="L85" s="71">
        <f t="shared" si="37"/>
        <v>0</v>
      </c>
      <c r="M85" s="71">
        <f t="shared" si="37"/>
        <v>0</v>
      </c>
      <c r="N85" s="133">
        <f t="shared" si="37"/>
        <v>0</v>
      </c>
      <c r="O85" s="133">
        <f t="shared" si="37"/>
        <v>0</v>
      </c>
      <c r="P85" s="133">
        <f t="shared" si="37"/>
        <v>0</v>
      </c>
      <c r="Q85" s="133">
        <f t="shared" si="37"/>
        <v>0</v>
      </c>
      <c r="R85" s="133">
        <f t="shared" si="37"/>
        <v>0</v>
      </c>
      <c r="S85" s="133">
        <f t="shared" si="37"/>
        <v>0</v>
      </c>
      <c r="T85" s="71">
        <f t="shared" si="37"/>
        <v>0</v>
      </c>
      <c r="U85" s="71">
        <f t="shared" si="37"/>
        <v>0</v>
      </c>
      <c r="V85" s="71">
        <f t="shared" si="37"/>
        <v>0</v>
      </c>
      <c r="W85" s="71">
        <f t="shared" si="37"/>
        <v>0</v>
      </c>
      <c r="X85" s="68" t="s">
        <v>408</v>
      </c>
      <c r="Y85" s="68" t="s">
        <v>408</v>
      </c>
      <c r="Z85" s="68" t="s">
        <v>408</v>
      </c>
      <c r="AA85" s="68" t="s">
        <v>408</v>
      </c>
      <c r="AB85" s="68" t="s">
        <v>408</v>
      </c>
      <c r="AC85" s="68" t="s">
        <v>408</v>
      </c>
      <c r="AD85" s="68" t="s">
        <v>408</v>
      </c>
      <c r="AE85" s="68" t="s">
        <v>408</v>
      </c>
      <c r="AF85" s="68" t="s">
        <v>408</v>
      </c>
      <c r="AG85" s="68" t="s">
        <v>408</v>
      </c>
      <c r="AH85" s="68" t="s">
        <v>408</v>
      </c>
      <c r="AI85" s="68" t="s">
        <v>408</v>
      </c>
      <c r="AJ85" s="68" t="s">
        <v>408</v>
      </c>
      <c r="AK85" s="68" t="s">
        <v>408</v>
      </c>
    </row>
    <row r="86" spans="1:37" s="35" customFormat="1" x14ac:dyDescent="0.25">
      <c r="A86" s="116" t="s">
        <v>72</v>
      </c>
      <c r="B86" s="97" t="s">
        <v>73</v>
      </c>
      <c r="C86" s="124"/>
      <c r="D86" s="131">
        <f>SUM(D87:D115)</f>
        <v>66.795422327999987</v>
      </c>
      <c r="E86" s="66">
        <f t="shared" ref="E86:W86" si="38">SUM(E87:E115)</f>
        <v>0</v>
      </c>
      <c r="F86" s="66">
        <f t="shared" si="38"/>
        <v>46.550185980000002</v>
      </c>
      <c r="G86" s="66">
        <f t="shared" si="38"/>
        <v>20.056248192000002</v>
      </c>
      <c r="H86" s="66">
        <f t="shared" si="38"/>
        <v>0.18898815599999999</v>
      </c>
      <c r="I86" s="131">
        <f t="shared" si="38"/>
        <v>0</v>
      </c>
      <c r="J86" s="66">
        <f t="shared" si="38"/>
        <v>0</v>
      </c>
      <c r="K86" s="66">
        <f t="shared" si="38"/>
        <v>0</v>
      </c>
      <c r="L86" s="66">
        <f t="shared" si="38"/>
        <v>0</v>
      </c>
      <c r="M86" s="66">
        <f t="shared" si="38"/>
        <v>0</v>
      </c>
      <c r="N86" s="131">
        <f t="shared" si="38"/>
        <v>0</v>
      </c>
      <c r="O86" s="131">
        <f t="shared" si="38"/>
        <v>0</v>
      </c>
      <c r="P86" s="131">
        <f t="shared" si="38"/>
        <v>0</v>
      </c>
      <c r="Q86" s="131">
        <f t="shared" si="38"/>
        <v>0</v>
      </c>
      <c r="R86" s="131">
        <f t="shared" si="38"/>
        <v>0</v>
      </c>
      <c r="S86" s="131">
        <f t="shared" si="38"/>
        <v>0</v>
      </c>
      <c r="T86" s="66">
        <f t="shared" si="38"/>
        <v>0</v>
      </c>
      <c r="U86" s="66">
        <f t="shared" si="38"/>
        <v>0</v>
      </c>
      <c r="V86" s="66">
        <f t="shared" si="38"/>
        <v>0</v>
      </c>
      <c r="W86" s="66">
        <f t="shared" si="38"/>
        <v>0</v>
      </c>
      <c r="X86" s="68" t="s">
        <v>408</v>
      </c>
      <c r="Y86" s="68" t="s">
        <v>408</v>
      </c>
      <c r="Z86" s="68" t="s">
        <v>408</v>
      </c>
      <c r="AA86" s="68" t="s">
        <v>408</v>
      </c>
      <c r="AB86" s="68" t="s">
        <v>408</v>
      </c>
      <c r="AC86" s="68" t="s">
        <v>408</v>
      </c>
      <c r="AD86" s="68" t="s">
        <v>408</v>
      </c>
      <c r="AE86" s="68" t="s">
        <v>408</v>
      </c>
      <c r="AF86" s="68" t="s">
        <v>408</v>
      </c>
      <c r="AG86" s="68" t="s">
        <v>408</v>
      </c>
      <c r="AH86" s="68" t="s">
        <v>408</v>
      </c>
      <c r="AI86" s="68" t="s">
        <v>408</v>
      </c>
      <c r="AJ86" s="68" t="s">
        <v>408</v>
      </c>
      <c r="AK86" s="68" t="s">
        <v>408</v>
      </c>
    </row>
    <row r="87" spans="1:37" ht="31.5" customHeight="1" x14ac:dyDescent="0.25">
      <c r="A87" s="100" t="s">
        <v>72</v>
      </c>
      <c r="B87" s="53" t="s">
        <v>312</v>
      </c>
      <c r="C87" s="127" t="s">
        <v>377</v>
      </c>
      <c r="D87" s="137">
        <f t="shared" ref="D87:D112" si="39">SUM(E87:H87)</f>
        <v>16.294839371999998</v>
      </c>
      <c r="E87" s="55">
        <v>0</v>
      </c>
      <c r="F87" s="318">
        <f>9.1560707*1.2</f>
        <v>10.987284840000001</v>
      </c>
      <c r="G87" s="318">
        <f>4.38983659*1.2</f>
        <v>5.2678039079999994</v>
      </c>
      <c r="H87" s="318">
        <f>0.03312552*1.2</f>
        <v>3.9750623999999998E-2</v>
      </c>
      <c r="I87" s="137">
        <f t="shared" ref="I87:I112" si="40">SUM(J87:M87)</f>
        <v>0</v>
      </c>
      <c r="J87" s="55">
        <v>0</v>
      </c>
      <c r="K87" s="55">
        <v>0</v>
      </c>
      <c r="L87" s="55">
        <v>0</v>
      </c>
      <c r="M87" s="55">
        <v>0</v>
      </c>
      <c r="N87" s="137">
        <v>0</v>
      </c>
      <c r="O87" s="137">
        <v>0</v>
      </c>
      <c r="P87" s="137">
        <v>0</v>
      </c>
      <c r="Q87" s="137">
        <v>0</v>
      </c>
      <c r="R87" s="137">
        <v>0</v>
      </c>
      <c r="S87" s="137">
        <f>SUM(T87:W87)</f>
        <v>0</v>
      </c>
      <c r="T87" s="55">
        <v>0</v>
      </c>
      <c r="U87" s="55">
        <v>0</v>
      </c>
      <c r="V87" s="55">
        <v>0</v>
      </c>
      <c r="W87" s="55">
        <v>0</v>
      </c>
      <c r="X87" s="54" t="s">
        <v>408</v>
      </c>
      <c r="Y87" s="54" t="s">
        <v>408</v>
      </c>
      <c r="Z87" s="54" t="s">
        <v>408</v>
      </c>
      <c r="AA87" s="54" t="s">
        <v>408</v>
      </c>
      <c r="AB87" s="54" t="s">
        <v>408</v>
      </c>
      <c r="AC87" s="54" t="s">
        <v>408</v>
      </c>
      <c r="AD87" s="54" t="s">
        <v>408</v>
      </c>
      <c r="AE87" s="54" t="s">
        <v>408</v>
      </c>
      <c r="AF87" s="54" t="s">
        <v>408</v>
      </c>
      <c r="AG87" s="54" t="s">
        <v>408</v>
      </c>
      <c r="AH87" s="54" t="s">
        <v>408</v>
      </c>
      <c r="AI87" s="54" t="s">
        <v>408</v>
      </c>
      <c r="AJ87" s="54" t="s">
        <v>408</v>
      </c>
      <c r="AK87" s="54" t="s">
        <v>408</v>
      </c>
    </row>
    <row r="88" spans="1:37" ht="31.5" customHeight="1" x14ac:dyDescent="0.25">
      <c r="A88" s="65" t="s">
        <v>72</v>
      </c>
      <c r="B88" s="53" t="s">
        <v>313</v>
      </c>
      <c r="C88" s="127" t="s">
        <v>378</v>
      </c>
      <c r="D88" s="137">
        <f t="shared" si="39"/>
        <v>13.821240612</v>
      </c>
      <c r="E88" s="55">
        <v>0</v>
      </c>
      <c r="F88" s="318">
        <f>7.74974816*1.2</f>
        <v>9.2996977919999999</v>
      </c>
      <c r="G88" s="318">
        <f>3.73482683*1.2</f>
        <v>4.4817921959999998</v>
      </c>
      <c r="H88" s="318">
        <f>0.03312552*1.2</f>
        <v>3.9750623999999998E-2</v>
      </c>
      <c r="I88" s="137">
        <f t="shared" si="40"/>
        <v>0</v>
      </c>
      <c r="J88" s="55">
        <v>0</v>
      </c>
      <c r="K88" s="55">
        <v>0</v>
      </c>
      <c r="L88" s="55">
        <v>0</v>
      </c>
      <c r="M88" s="55">
        <v>0</v>
      </c>
      <c r="N88" s="137">
        <v>0</v>
      </c>
      <c r="O88" s="137">
        <v>0</v>
      </c>
      <c r="P88" s="137">
        <v>0</v>
      </c>
      <c r="Q88" s="137">
        <v>0</v>
      </c>
      <c r="R88" s="137">
        <v>0</v>
      </c>
      <c r="S88" s="137">
        <f t="shared" ref="S88:S112" si="41">SUM(T88:W88)</f>
        <v>0</v>
      </c>
      <c r="T88" s="55">
        <v>0</v>
      </c>
      <c r="U88" s="55">
        <v>0</v>
      </c>
      <c r="V88" s="55">
        <v>0</v>
      </c>
      <c r="W88" s="55">
        <v>0</v>
      </c>
      <c r="X88" s="54" t="s">
        <v>408</v>
      </c>
      <c r="Y88" s="54" t="s">
        <v>408</v>
      </c>
      <c r="Z88" s="54" t="s">
        <v>408</v>
      </c>
      <c r="AA88" s="54" t="s">
        <v>408</v>
      </c>
      <c r="AB88" s="54" t="s">
        <v>408</v>
      </c>
      <c r="AC88" s="54" t="s">
        <v>408</v>
      </c>
      <c r="AD88" s="54" t="s">
        <v>408</v>
      </c>
      <c r="AE88" s="54" t="s">
        <v>408</v>
      </c>
      <c r="AF88" s="54" t="s">
        <v>408</v>
      </c>
      <c r="AG88" s="54" t="s">
        <v>408</v>
      </c>
      <c r="AH88" s="54" t="s">
        <v>408</v>
      </c>
      <c r="AI88" s="54" t="s">
        <v>408</v>
      </c>
      <c r="AJ88" s="54" t="s">
        <v>408</v>
      </c>
      <c r="AK88" s="54" t="s">
        <v>408</v>
      </c>
    </row>
    <row r="89" spans="1:37" ht="31.5" customHeight="1" x14ac:dyDescent="0.25">
      <c r="A89" s="100" t="s">
        <v>72</v>
      </c>
      <c r="B89" s="53" t="s">
        <v>314</v>
      </c>
      <c r="C89" s="127" t="s">
        <v>379</v>
      </c>
      <c r="D89" s="137">
        <f t="shared" si="39"/>
        <v>12.96172632</v>
      </c>
      <c r="E89" s="55">
        <v>0</v>
      </c>
      <c r="F89" s="318">
        <f>8.03052976*1.2</f>
        <v>9.6366357120000004</v>
      </c>
      <c r="G89" s="318">
        <f>2.74049581*1.2</f>
        <v>3.2885949719999998</v>
      </c>
      <c r="H89" s="318">
        <f>0.03041303*1.2</f>
        <v>3.6495635999999998E-2</v>
      </c>
      <c r="I89" s="137">
        <f t="shared" si="40"/>
        <v>0</v>
      </c>
      <c r="J89" s="55">
        <v>0</v>
      </c>
      <c r="K89" s="55">
        <v>0</v>
      </c>
      <c r="L89" s="55">
        <v>0</v>
      </c>
      <c r="M89" s="55">
        <v>0</v>
      </c>
      <c r="N89" s="137">
        <v>0</v>
      </c>
      <c r="O89" s="137">
        <v>0</v>
      </c>
      <c r="P89" s="137">
        <v>0</v>
      </c>
      <c r="Q89" s="137">
        <v>0</v>
      </c>
      <c r="R89" s="137">
        <v>0</v>
      </c>
      <c r="S89" s="137">
        <f t="shared" si="41"/>
        <v>0</v>
      </c>
      <c r="T89" s="55">
        <v>0</v>
      </c>
      <c r="U89" s="55">
        <v>0</v>
      </c>
      <c r="V89" s="55">
        <v>0</v>
      </c>
      <c r="W89" s="55">
        <v>0</v>
      </c>
      <c r="X89" s="54" t="s">
        <v>408</v>
      </c>
      <c r="Y89" s="54" t="s">
        <v>408</v>
      </c>
      <c r="Z89" s="54" t="s">
        <v>408</v>
      </c>
      <c r="AA89" s="54" t="s">
        <v>408</v>
      </c>
      <c r="AB89" s="54" t="s">
        <v>408</v>
      </c>
      <c r="AC89" s="54" t="s">
        <v>408</v>
      </c>
      <c r="AD89" s="54" t="s">
        <v>408</v>
      </c>
      <c r="AE89" s="54" t="s">
        <v>408</v>
      </c>
      <c r="AF89" s="54" t="s">
        <v>408</v>
      </c>
      <c r="AG89" s="54" t="s">
        <v>408</v>
      </c>
      <c r="AH89" s="54" t="s">
        <v>408</v>
      </c>
      <c r="AI89" s="54" t="s">
        <v>408</v>
      </c>
      <c r="AJ89" s="54" t="s">
        <v>408</v>
      </c>
      <c r="AK89" s="54" t="s">
        <v>408</v>
      </c>
    </row>
    <row r="90" spans="1:37" s="60" customFormat="1" ht="31.5" customHeight="1" x14ac:dyDescent="0.25">
      <c r="A90" s="100" t="s">
        <v>72</v>
      </c>
      <c r="B90" s="53" t="s">
        <v>315</v>
      </c>
      <c r="C90" s="127" t="s">
        <v>380</v>
      </c>
      <c r="D90" s="137">
        <f t="shared" si="39"/>
        <v>0</v>
      </c>
      <c r="E90" s="55">
        <v>0</v>
      </c>
      <c r="F90" s="55">
        <v>0</v>
      </c>
      <c r="G90" s="55">
        <v>0</v>
      </c>
      <c r="H90" s="55">
        <v>0</v>
      </c>
      <c r="I90" s="55">
        <f t="shared" si="40"/>
        <v>0</v>
      </c>
      <c r="J90" s="55">
        <v>0</v>
      </c>
      <c r="K90" s="55">
        <v>0</v>
      </c>
      <c r="L90" s="55">
        <v>0</v>
      </c>
      <c r="M90" s="55">
        <v>0</v>
      </c>
      <c r="N90" s="55">
        <v>0</v>
      </c>
      <c r="O90" s="55">
        <v>0</v>
      </c>
      <c r="P90" s="55">
        <v>0</v>
      </c>
      <c r="Q90" s="55">
        <v>0</v>
      </c>
      <c r="R90" s="55">
        <v>0</v>
      </c>
      <c r="S90" s="55">
        <f t="shared" si="41"/>
        <v>0</v>
      </c>
      <c r="T90" s="55">
        <v>0</v>
      </c>
      <c r="U90" s="55">
        <v>0</v>
      </c>
      <c r="V90" s="55">
        <v>0</v>
      </c>
      <c r="W90" s="55">
        <v>0</v>
      </c>
      <c r="X90" s="54" t="s">
        <v>408</v>
      </c>
      <c r="Y90" s="54" t="s">
        <v>408</v>
      </c>
      <c r="Z90" s="54" t="s">
        <v>408</v>
      </c>
      <c r="AA90" s="54" t="s">
        <v>408</v>
      </c>
      <c r="AB90" s="54" t="s">
        <v>408</v>
      </c>
      <c r="AC90" s="54" t="s">
        <v>408</v>
      </c>
      <c r="AD90" s="54" t="s">
        <v>408</v>
      </c>
      <c r="AE90" s="54" t="s">
        <v>408</v>
      </c>
      <c r="AF90" s="54" t="s">
        <v>408</v>
      </c>
      <c r="AG90" s="54" t="s">
        <v>408</v>
      </c>
      <c r="AH90" s="54" t="s">
        <v>408</v>
      </c>
      <c r="AI90" s="54" t="s">
        <v>408</v>
      </c>
      <c r="AJ90" s="54" t="s">
        <v>408</v>
      </c>
      <c r="AK90" s="54" t="s">
        <v>408</v>
      </c>
    </row>
    <row r="91" spans="1:37" ht="31.5" customHeight="1" x14ac:dyDescent="0.25">
      <c r="A91" s="65" t="s">
        <v>72</v>
      </c>
      <c r="B91" s="53" t="s">
        <v>316</v>
      </c>
      <c r="C91" s="127" t="s">
        <v>381</v>
      </c>
      <c r="D91" s="137">
        <f t="shared" si="39"/>
        <v>0</v>
      </c>
      <c r="E91" s="55">
        <v>0</v>
      </c>
      <c r="F91" s="55">
        <v>0</v>
      </c>
      <c r="G91" s="55">
        <v>0</v>
      </c>
      <c r="H91" s="55">
        <v>0</v>
      </c>
      <c r="I91" s="137">
        <f t="shared" si="40"/>
        <v>0</v>
      </c>
      <c r="J91" s="55">
        <v>0</v>
      </c>
      <c r="K91" s="55">
        <v>0</v>
      </c>
      <c r="L91" s="55">
        <v>0</v>
      </c>
      <c r="M91" s="55">
        <v>0</v>
      </c>
      <c r="N91" s="137">
        <v>0</v>
      </c>
      <c r="O91" s="137">
        <v>0</v>
      </c>
      <c r="P91" s="137">
        <v>0</v>
      </c>
      <c r="Q91" s="137">
        <v>0</v>
      </c>
      <c r="R91" s="137">
        <v>0</v>
      </c>
      <c r="S91" s="137">
        <f t="shared" si="41"/>
        <v>0</v>
      </c>
      <c r="T91" s="55">
        <v>0</v>
      </c>
      <c r="U91" s="55">
        <v>0</v>
      </c>
      <c r="V91" s="55">
        <v>0</v>
      </c>
      <c r="W91" s="55">
        <v>0</v>
      </c>
      <c r="X91" s="54" t="s">
        <v>408</v>
      </c>
      <c r="Y91" s="54" t="s">
        <v>408</v>
      </c>
      <c r="Z91" s="54" t="s">
        <v>408</v>
      </c>
      <c r="AA91" s="54" t="s">
        <v>408</v>
      </c>
      <c r="AB91" s="54" t="s">
        <v>408</v>
      </c>
      <c r="AC91" s="54" t="s">
        <v>408</v>
      </c>
      <c r="AD91" s="54" t="s">
        <v>408</v>
      </c>
      <c r="AE91" s="54" t="s">
        <v>408</v>
      </c>
      <c r="AF91" s="54" t="s">
        <v>408</v>
      </c>
      <c r="AG91" s="54" t="s">
        <v>408</v>
      </c>
      <c r="AH91" s="54" t="s">
        <v>408</v>
      </c>
      <c r="AI91" s="54" t="s">
        <v>408</v>
      </c>
      <c r="AJ91" s="54" t="s">
        <v>408</v>
      </c>
      <c r="AK91" s="54" t="s">
        <v>408</v>
      </c>
    </row>
    <row r="92" spans="1:37" ht="31.5" customHeight="1" x14ac:dyDescent="0.25">
      <c r="A92" s="100" t="s">
        <v>72</v>
      </c>
      <c r="B92" s="53" t="s">
        <v>317</v>
      </c>
      <c r="C92" s="127" t="s">
        <v>382</v>
      </c>
      <c r="D92" s="137">
        <f t="shared" si="39"/>
        <v>0</v>
      </c>
      <c r="E92" s="55">
        <v>0</v>
      </c>
      <c r="F92" s="55">
        <v>0</v>
      </c>
      <c r="G92" s="55">
        <v>0</v>
      </c>
      <c r="H92" s="55">
        <v>0</v>
      </c>
      <c r="I92" s="137">
        <f t="shared" si="40"/>
        <v>0</v>
      </c>
      <c r="J92" s="55">
        <v>0</v>
      </c>
      <c r="K92" s="55">
        <v>0</v>
      </c>
      <c r="L92" s="55">
        <v>0</v>
      </c>
      <c r="M92" s="55">
        <v>0</v>
      </c>
      <c r="N92" s="137">
        <v>0</v>
      </c>
      <c r="O92" s="137">
        <v>0</v>
      </c>
      <c r="P92" s="137">
        <v>0</v>
      </c>
      <c r="Q92" s="137">
        <v>0</v>
      </c>
      <c r="R92" s="137">
        <v>0</v>
      </c>
      <c r="S92" s="137">
        <f t="shared" si="41"/>
        <v>0</v>
      </c>
      <c r="T92" s="55">
        <v>0</v>
      </c>
      <c r="U92" s="55">
        <v>0</v>
      </c>
      <c r="V92" s="55">
        <v>0</v>
      </c>
      <c r="W92" s="55">
        <v>0</v>
      </c>
      <c r="X92" s="54" t="s">
        <v>408</v>
      </c>
      <c r="Y92" s="54" t="s">
        <v>408</v>
      </c>
      <c r="Z92" s="54" t="s">
        <v>408</v>
      </c>
      <c r="AA92" s="54" t="s">
        <v>408</v>
      </c>
      <c r="AB92" s="54" t="s">
        <v>408</v>
      </c>
      <c r="AC92" s="54" t="s">
        <v>408</v>
      </c>
      <c r="AD92" s="54" t="s">
        <v>408</v>
      </c>
      <c r="AE92" s="54" t="s">
        <v>408</v>
      </c>
      <c r="AF92" s="54" t="s">
        <v>408</v>
      </c>
      <c r="AG92" s="54" t="s">
        <v>408</v>
      </c>
      <c r="AH92" s="54" t="s">
        <v>408</v>
      </c>
      <c r="AI92" s="54" t="s">
        <v>408</v>
      </c>
      <c r="AJ92" s="54" t="s">
        <v>408</v>
      </c>
      <c r="AK92" s="54" t="s">
        <v>408</v>
      </c>
    </row>
    <row r="93" spans="1:37" ht="31.5" customHeight="1" x14ac:dyDescent="0.25">
      <c r="A93" s="100" t="s">
        <v>72</v>
      </c>
      <c r="B93" s="53" t="s">
        <v>318</v>
      </c>
      <c r="C93" s="127" t="s">
        <v>383</v>
      </c>
      <c r="D93" s="137">
        <f t="shared" si="39"/>
        <v>8.8227218639999982</v>
      </c>
      <c r="E93" s="55">
        <v>0</v>
      </c>
      <c r="F93" s="318">
        <f>4.97772878*1.2</f>
        <v>5.973274535999999</v>
      </c>
      <c r="G93" s="318">
        <f>2.34412641*1.2</f>
        <v>2.8129516919999999</v>
      </c>
      <c r="H93" s="318">
        <f>0.03041303*1.2</f>
        <v>3.6495635999999998E-2</v>
      </c>
      <c r="I93" s="137">
        <f t="shared" si="40"/>
        <v>0</v>
      </c>
      <c r="J93" s="55">
        <v>0</v>
      </c>
      <c r="K93" s="55">
        <v>0</v>
      </c>
      <c r="L93" s="55">
        <v>0</v>
      </c>
      <c r="M93" s="55">
        <v>0</v>
      </c>
      <c r="N93" s="137">
        <v>0</v>
      </c>
      <c r="O93" s="137">
        <v>0</v>
      </c>
      <c r="P93" s="137">
        <v>0</v>
      </c>
      <c r="Q93" s="137">
        <v>0</v>
      </c>
      <c r="R93" s="137">
        <v>0</v>
      </c>
      <c r="S93" s="137">
        <f t="shared" si="41"/>
        <v>0</v>
      </c>
      <c r="T93" s="55">
        <v>0</v>
      </c>
      <c r="U93" s="55">
        <v>0</v>
      </c>
      <c r="V93" s="55">
        <v>0</v>
      </c>
      <c r="W93" s="55">
        <v>0</v>
      </c>
      <c r="X93" s="54" t="s">
        <v>408</v>
      </c>
      <c r="Y93" s="54" t="s">
        <v>408</v>
      </c>
      <c r="Z93" s="54" t="s">
        <v>408</v>
      </c>
      <c r="AA93" s="54" t="s">
        <v>408</v>
      </c>
      <c r="AB93" s="54" t="s">
        <v>408</v>
      </c>
      <c r="AC93" s="54" t="s">
        <v>408</v>
      </c>
      <c r="AD93" s="54" t="s">
        <v>408</v>
      </c>
      <c r="AE93" s="54" t="s">
        <v>408</v>
      </c>
      <c r="AF93" s="54" t="s">
        <v>408</v>
      </c>
      <c r="AG93" s="54" t="s">
        <v>408</v>
      </c>
      <c r="AH93" s="54" t="s">
        <v>408</v>
      </c>
      <c r="AI93" s="54" t="s">
        <v>408</v>
      </c>
      <c r="AJ93" s="54" t="s">
        <v>408</v>
      </c>
      <c r="AK93" s="54" t="s">
        <v>408</v>
      </c>
    </row>
    <row r="94" spans="1:37" ht="31.5" customHeight="1" x14ac:dyDescent="0.25">
      <c r="A94" s="65" t="s">
        <v>72</v>
      </c>
      <c r="B94" s="53" t="s">
        <v>319</v>
      </c>
      <c r="C94" s="127" t="s">
        <v>384</v>
      </c>
      <c r="D94" s="137">
        <f t="shared" si="39"/>
        <v>0</v>
      </c>
      <c r="E94" s="55">
        <v>0</v>
      </c>
      <c r="F94" s="55">
        <v>0</v>
      </c>
      <c r="G94" s="55">
        <v>0</v>
      </c>
      <c r="H94" s="55">
        <v>0</v>
      </c>
      <c r="I94" s="137">
        <f t="shared" si="40"/>
        <v>0</v>
      </c>
      <c r="J94" s="55">
        <v>0</v>
      </c>
      <c r="K94" s="55">
        <v>0</v>
      </c>
      <c r="L94" s="55">
        <v>0</v>
      </c>
      <c r="M94" s="55">
        <v>0</v>
      </c>
      <c r="N94" s="137">
        <v>0</v>
      </c>
      <c r="O94" s="137">
        <v>0</v>
      </c>
      <c r="P94" s="137">
        <v>0</v>
      </c>
      <c r="Q94" s="137">
        <v>0</v>
      </c>
      <c r="R94" s="137">
        <v>0</v>
      </c>
      <c r="S94" s="137">
        <f t="shared" si="41"/>
        <v>0</v>
      </c>
      <c r="T94" s="55">
        <v>0</v>
      </c>
      <c r="U94" s="55">
        <v>0</v>
      </c>
      <c r="V94" s="55">
        <v>0</v>
      </c>
      <c r="W94" s="55">
        <v>0</v>
      </c>
      <c r="X94" s="54" t="s">
        <v>408</v>
      </c>
      <c r="Y94" s="54" t="s">
        <v>408</v>
      </c>
      <c r="Z94" s="54" t="s">
        <v>408</v>
      </c>
      <c r="AA94" s="54" t="s">
        <v>408</v>
      </c>
      <c r="AB94" s="54" t="s">
        <v>408</v>
      </c>
      <c r="AC94" s="54" t="s">
        <v>408</v>
      </c>
      <c r="AD94" s="54" t="s">
        <v>408</v>
      </c>
      <c r="AE94" s="54" t="s">
        <v>408</v>
      </c>
      <c r="AF94" s="54" t="s">
        <v>408</v>
      </c>
      <c r="AG94" s="54" t="s">
        <v>408</v>
      </c>
      <c r="AH94" s="54" t="s">
        <v>408</v>
      </c>
      <c r="AI94" s="54" t="s">
        <v>408</v>
      </c>
      <c r="AJ94" s="54" t="s">
        <v>408</v>
      </c>
      <c r="AK94" s="54" t="s">
        <v>408</v>
      </c>
    </row>
    <row r="95" spans="1:37" ht="31.5" customHeight="1" x14ac:dyDescent="0.25">
      <c r="A95" s="100" t="s">
        <v>72</v>
      </c>
      <c r="B95" s="53" t="s">
        <v>320</v>
      </c>
      <c r="C95" s="127" t="s">
        <v>385</v>
      </c>
      <c r="D95" s="137">
        <f t="shared" si="39"/>
        <v>0</v>
      </c>
      <c r="E95" s="55">
        <v>0</v>
      </c>
      <c r="F95" s="55">
        <v>0</v>
      </c>
      <c r="G95" s="55">
        <v>0</v>
      </c>
      <c r="H95" s="55">
        <v>0</v>
      </c>
      <c r="I95" s="137">
        <f t="shared" si="40"/>
        <v>0</v>
      </c>
      <c r="J95" s="55">
        <v>0</v>
      </c>
      <c r="K95" s="55">
        <v>0</v>
      </c>
      <c r="L95" s="55">
        <v>0</v>
      </c>
      <c r="M95" s="55">
        <v>0</v>
      </c>
      <c r="N95" s="137">
        <v>0</v>
      </c>
      <c r="O95" s="137">
        <v>0</v>
      </c>
      <c r="P95" s="137">
        <v>0</v>
      </c>
      <c r="Q95" s="137">
        <v>0</v>
      </c>
      <c r="R95" s="137">
        <v>0</v>
      </c>
      <c r="S95" s="137">
        <f t="shared" si="41"/>
        <v>0</v>
      </c>
      <c r="T95" s="55">
        <v>0</v>
      </c>
      <c r="U95" s="55">
        <v>0</v>
      </c>
      <c r="V95" s="55">
        <v>0</v>
      </c>
      <c r="W95" s="55">
        <v>0</v>
      </c>
      <c r="X95" s="54" t="s">
        <v>408</v>
      </c>
      <c r="Y95" s="54" t="s">
        <v>408</v>
      </c>
      <c r="Z95" s="54" t="s">
        <v>408</v>
      </c>
      <c r="AA95" s="54" t="s">
        <v>408</v>
      </c>
      <c r="AB95" s="54" t="s">
        <v>408</v>
      </c>
      <c r="AC95" s="54" t="s">
        <v>408</v>
      </c>
      <c r="AD95" s="54" t="s">
        <v>408</v>
      </c>
      <c r="AE95" s="54" t="s">
        <v>408</v>
      </c>
      <c r="AF95" s="54" t="s">
        <v>408</v>
      </c>
      <c r="AG95" s="54" t="s">
        <v>408</v>
      </c>
      <c r="AH95" s="54" t="s">
        <v>408</v>
      </c>
      <c r="AI95" s="54" t="s">
        <v>408</v>
      </c>
      <c r="AJ95" s="54" t="s">
        <v>408</v>
      </c>
      <c r="AK95" s="54" t="s">
        <v>408</v>
      </c>
    </row>
    <row r="96" spans="1:37" ht="31.5" customHeight="1" x14ac:dyDescent="0.25">
      <c r="A96" s="100" t="s">
        <v>72</v>
      </c>
      <c r="B96" s="53" t="s">
        <v>321</v>
      </c>
      <c r="C96" s="127" t="s">
        <v>386</v>
      </c>
      <c r="D96" s="137">
        <f t="shared" si="39"/>
        <v>0</v>
      </c>
      <c r="E96" s="55">
        <v>0</v>
      </c>
      <c r="F96" s="55">
        <v>0</v>
      </c>
      <c r="G96" s="55">
        <v>0</v>
      </c>
      <c r="H96" s="55">
        <v>0</v>
      </c>
      <c r="I96" s="137">
        <f t="shared" si="40"/>
        <v>0</v>
      </c>
      <c r="J96" s="55">
        <v>0</v>
      </c>
      <c r="K96" s="55">
        <v>0</v>
      </c>
      <c r="L96" s="55">
        <v>0</v>
      </c>
      <c r="M96" s="55">
        <v>0</v>
      </c>
      <c r="N96" s="137">
        <v>0</v>
      </c>
      <c r="O96" s="137">
        <v>0</v>
      </c>
      <c r="P96" s="137">
        <v>0</v>
      </c>
      <c r="Q96" s="137">
        <v>0</v>
      </c>
      <c r="R96" s="137">
        <v>0</v>
      </c>
      <c r="S96" s="137">
        <f t="shared" si="41"/>
        <v>0</v>
      </c>
      <c r="T96" s="55">
        <v>0</v>
      </c>
      <c r="U96" s="55">
        <v>0</v>
      </c>
      <c r="V96" s="55">
        <v>0</v>
      </c>
      <c r="W96" s="55">
        <v>0</v>
      </c>
      <c r="X96" s="54" t="s">
        <v>408</v>
      </c>
      <c r="Y96" s="54" t="s">
        <v>408</v>
      </c>
      <c r="Z96" s="54" t="s">
        <v>408</v>
      </c>
      <c r="AA96" s="54" t="s">
        <v>408</v>
      </c>
      <c r="AB96" s="54" t="s">
        <v>408</v>
      </c>
      <c r="AC96" s="54" t="s">
        <v>408</v>
      </c>
      <c r="AD96" s="54" t="s">
        <v>408</v>
      </c>
      <c r="AE96" s="54" t="s">
        <v>408</v>
      </c>
      <c r="AF96" s="54" t="s">
        <v>408</v>
      </c>
      <c r="AG96" s="54" t="s">
        <v>408</v>
      </c>
      <c r="AH96" s="54" t="s">
        <v>408</v>
      </c>
      <c r="AI96" s="54" t="s">
        <v>408</v>
      </c>
      <c r="AJ96" s="54" t="s">
        <v>408</v>
      </c>
      <c r="AK96" s="54" t="s">
        <v>408</v>
      </c>
    </row>
    <row r="97" spans="1:37" ht="31.5" customHeight="1" x14ac:dyDescent="0.25">
      <c r="A97" s="100" t="s">
        <v>72</v>
      </c>
      <c r="B97" s="53" t="s">
        <v>322</v>
      </c>
      <c r="C97" s="127" t="s">
        <v>387</v>
      </c>
      <c r="D97" s="137">
        <f t="shared" si="39"/>
        <v>0</v>
      </c>
      <c r="E97" s="55">
        <v>0</v>
      </c>
      <c r="F97" s="55">
        <v>0</v>
      </c>
      <c r="G97" s="55">
        <v>0</v>
      </c>
      <c r="H97" s="55">
        <v>0</v>
      </c>
      <c r="I97" s="137">
        <f t="shared" si="40"/>
        <v>0</v>
      </c>
      <c r="J97" s="55">
        <v>0</v>
      </c>
      <c r="K97" s="55">
        <v>0</v>
      </c>
      <c r="L97" s="55">
        <v>0</v>
      </c>
      <c r="M97" s="55">
        <v>0</v>
      </c>
      <c r="N97" s="137">
        <v>0</v>
      </c>
      <c r="O97" s="137">
        <v>0</v>
      </c>
      <c r="P97" s="137">
        <v>0</v>
      </c>
      <c r="Q97" s="137">
        <v>0</v>
      </c>
      <c r="R97" s="137">
        <v>0</v>
      </c>
      <c r="S97" s="137">
        <f t="shared" si="41"/>
        <v>0</v>
      </c>
      <c r="T97" s="55">
        <v>0</v>
      </c>
      <c r="U97" s="55">
        <v>0</v>
      </c>
      <c r="V97" s="55">
        <v>0</v>
      </c>
      <c r="W97" s="55">
        <v>0</v>
      </c>
      <c r="X97" s="54" t="s">
        <v>408</v>
      </c>
      <c r="Y97" s="54" t="s">
        <v>408</v>
      </c>
      <c r="Z97" s="54" t="s">
        <v>408</v>
      </c>
      <c r="AA97" s="54" t="s">
        <v>408</v>
      </c>
      <c r="AB97" s="54" t="s">
        <v>408</v>
      </c>
      <c r="AC97" s="54" t="s">
        <v>408</v>
      </c>
      <c r="AD97" s="54" t="s">
        <v>408</v>
      </c>
      <c r="AE97" s="54" t="s">
        <v>408</v>
      </c>
      <c r="AF97" s="54" t="s">
        <v>408</v>
      </c>
      <c r="AG97" s="54" t="s">
        <v>408</v>
      </c>
      <c r="AH97" s="54" t="s">
        <v>408</v>
      </c>
      <c r="AI97" s="54" t="s">
        <v>408</v>
      </c>
      <c r="AJ97" s="54" t="s">
        <v>408</v>
      </c>
      <c r="AK97" s="54" t="s">
        <v>408</v>
      </c>
    </row>
    <row r="98" spans="1:37" ht="39" x14ac:dyDescent="0.25">
      <c r="A98" s="100" t="s">
        <v>72</v>
      </c>
      <c r="B98" s="53" t="s">
        <v>323</v>
      </c>
      <c r="C98" s="127" t="s">
        <v>388</v>
      </c>
      <c r="D98" s="137">
        <f t="shared" si="39"/>
        <v>0</v>
      </c>
      <c r="E98" s="55">
        <v>0</v>
      </c>
      <c r="F98" s="55">
        <v>0</v>
      </c>
      <c r="G98" s="55">
        <v>0</v>
      </c>
      <c r="H98" s="55">
        <v>0</v>
      </c>
      <c r="I98" s="137">
        <f t="shared" si="40"/>
        <v>0</v>
      </c>
      <c r="J98" s="55">
        <v>0</v>
      </c>
      <c r="K98" s="55">
        <v>0</v>
      </c>
      <c r="L98" s="55">
        <v>0</v>
      </c>
      <c r="M98" s="55">
        <v>0</v>
      </c>
      <c r="N98" s="137">
        <v>0</v>
      </c>
      <c r="O98" s="137">
        <v>0</v>
      </c>
      <c r="P98" s="137">
        <v>0</v>
      </c>
      <c r="Q98" s="137">
        <v>0</v>
      </c>
      <c r="R98" s="137">
        <v>0</v>
      </c>
      <c r="S98" s="137">
        <f t="shared" si="41"/>
        <v>0</v>
      </c>
      <c r="T98" s="55">
        <v>0</v>
      </c>
      <c r="U98" s="55">
        <v>0</v>
      </c>
      <c r="V98" s="55">
        <v>0</v>
      </c>
      <c r="W98" s="55">
        <v>0</v>
      </c>
      <c r="X98" s="54" t="s">
        <v>408</v>
      </c>
      <c r="Y98" s="54" t="s">
        <v>408</v>
      </c>
      <c r="Z98" s="54" t="s">
        <v>408</v>
      </c>
      <c r="AA98" s="54" t="s">
        <v>408</v>
      </c>
      <c r="AB98" s="54" t="s">
        <v>408</v>
      </c>
      <c r="AC98" s="54" t="s">
        <v>408</v>
      </c>
      <c r="AD98" s="54" t="s">
        <v>408</v>
      </c>
      <c r="AE98" s="54" t="s">
        <v>408</v>
      </c>
      <c r="AF98" s="54" t="s">
        <v>408</v>
      </c>
      <c r="AG98" s="54" t="s">
        <v>408</v>
      </c>
      <c r="AH98" s="54" t="s">
        <v>408</v>
      </c>
      <c r="AI98" s="54" t="s">
        <v>408</v>
      </c>
      <c r="AJ98" s="54" t="s">
        <v>408</v>
      </c>
      <c r="AK98" s="54" t="s">
        <v>408</v>
      </c>
    </row>
    <row r="99" spans="1:37" ht="29.25" customHeight="1" x14ac:dyDescent="0.25">
      <c r="A99" s="100" t="s">
        <v>72</v>
      </c>
      <c r="B99" s="53" t="s">
        <v>324</v>
      </c>
      <c r="C99" s="127" t="s">
        <v>389</v>
      </c>
      <c r="D99" s="137">
        <f t="shared" si="39"/>
        <v>0</v>
      </c>
      <c r="E99" s="55">
        <v>0</v>
      </c>
      <c r="F99" s="55">
        <v>0</v>
      </c>
      <c r="G99" s="55">
        <v>0</v>
      </c>
      <c r="H99" s="55">
        <v>0</v>
      </c>
      <c r="I99" s="137">
        <f t="shared" si="40"/>
        <v>0</v>
      </c>
      <c r="J99" s="55">
        <v>0</v>
      </c>
      <c r="K99" s="55">
        <v>0</v>
      </c>
      <c r="L99" s="55">
        <v>0</v>
      </c>
      <c r="M99" s="55">
        <v>0</v>
      </c>
      <c r="N99" s="137">
        <v>0</v>
      </c>
      <c r="O99" s="137">
        <v>0</v>
      </c>
      <c r="P99" s="137">
        <v>0</v>
      </c>
      <c r="Q99" s="137">
        <v>0</v>
      </c>
      <c r="R99" s="137">
        <v>0</v>
      </c>
      <c r="S99" s="137">
        <f t="shared" si="41"/>
        <v>0</v>
      </c>
      <c r="T99" s="55">
        <v>0</v>
      </c>
      <c r="U99" s="55">
        <v>0</v>
      </c>
      <c r="V99" s="55">
        <v>0</v>
      </c>
      <c r="W99" s="55">
        <v>0</v>
      </c>
      <c r="X99" s="54" t="s">
        <v>408</v>
      </c>
      <c r="Y99" s="54" t="s">
        <v>408</v>
      </c>
      <c r="Z99" s="54" t="s">
        <v>408</v>
      </c>
      <c r="AA99" s="54" t="s">
        <v>408</v>
      </c>
      <c r="AB99" s="54" t="s">
        <v>408</v>
      </c>
      <c r="AC99" s="54" t="s">
        <v>408</v>
      </c>
      <c r="AD99" s="54" t="s">
        <v>408</v>
      </c>
      <c r="AE99" s="54" t="s">
        <v>408</v>
      </c>
      <c r="AF99" s="54" t="s">
        <v>408</v>
      </c>
      <c r="AG99" s="54" t="s">
        <v>408</v>
      </c>
      <c r="AH99" s="54" t="s">
        <v>408</v>
      </c>
      <c r="AI99" s="54" t="s">
        <v>408</v>
      </c>
      <c r="AJ99" s="54" t="s">
        <v>408</v>
      </c>
      <c r="AK99" s="54" t="s">
        <v>408</v>
      </c>
    </row>
    <row r="100" spans="1:37" s="60" customFormat="1" ht="42" customHeight="1" x14ac:dyDescent="0.25">
      <c r="A100" s="215" t="s">
        <v>72</v>
      </c>
      <c r="B100" s="53" t="s">
        <v>325</v>
      </c>
      <c r="C100" s="127" t="s">
        <v>390</v>
      </c>
      <c r="D100" s="137">
        <f t="shared" si="39"/>
        <v>0</v>
      </c>
      <c r="E100" s="55">
        <v>0</v>
      </c>
      <c r="F100" s="55">
        <v>0</v>
      </c>
      <c r="G100" s="55">
        <v>0</v>
      </c>
      <c r="H100" s="55">
        <v>0</v>
      </c>
      <c r="I100" s="55">
        <f t="shared" si="40"/>
        <v>0</v>
      </c>
      <c r="J100" s="55">
        <v>0</v>
      </c>
      <c r="K100" s="55">
        <v>0</v>
      </c>
      <c r="L100" s="55">
        <v>0</v>
      </c>
      <c r="M100" s="55">
        <v>0</v>
      </c>
      <c r="N100" s="55">
        <v>0</v>
      </c>
      <c r="O100" s="55">
        <v>0</v>
      </c>
      <c r="P100" s="55">
        <v>0</v>
      </c>
      <c r="Q100" s="55">
        <v>0</v>
      </c>
      <c r="R100" s="55">
        <v>0</v>
      </c>
      <c r="S100" s="55">
        <f t="shared" si="41"/>
        <v>0</v>
      </c>
      <c r="T100" s="55">
        <v>0</v>
      </c>
      <c r="U100" s="55">
        <v>0</v>
      </c>
      <c r="V100" s="55">
        <v>0</v>
      </c>
      <c r="W100" s="55">
        <v>0</v>
      </c>
      <c r="X100" s="54" t="s">
        <v>408</v>
      </c>
      <c r="Y100" s="54" t="s">
        <v>408</v>
      </c>
      <c r="Z100" s="54" t="s">
        <v>408</v>
      </c>
      <c r="AA100" s="54" t="s">
        <v>408</v>
      </c>
      <c r="AB100" s="54" t="s">
        <v>408</v>
      </c>
      <c r="AC100" s="54" t="s">
        <v>408</v>
      </c>
      <c r="AD100" s="54" t="s">
        <v>408</v>
      </c>
      <c r="AE100" s="54" t="s">
        <v>408</v>
      </c>
      <c r="AF100" s="54" t="s">
        <v>408</v>
      </c>
      <c r="AG100" s="54" t="s">
        <v>408</v>
      </c>
      <c r="AH100" s="54" t="s">
        <v>408</v>
      </c>
      <c r="AI100" s="54" t="s">
        <v>408</v>
      </c>
      <c r="AJ100" s="54" t="s">
        <v>408</v>
      </c>
      <c r="AK100" s="54" t="s">
        <v>408</v>
      </c>
    </row>
    <row r="101" spans="1:37" ht="42" customHeight="1" x14ac:dyDescent="0.25">
      <c r="A101" s="100" t="s">
        <v>72</v>
      </c>
      <c r="B101" s="53" t="s">
        <v>326</v>
      </c>
      <c r="C101" s="127" t="s">
        <v>391</v>
      </c>
      <c r="D101" s="137">
        <f t="shared" si="39"/>
        <v>0</v>
      </c>
      <c r="E101" s="55">
        <v>0</v>
      </c>
      <c r="F101" s="55">
        <v>0</v>
      </c>
      <c r="G101" s="55">
        <v>0</v>
      </c>
      <c r="H101" s="55">
        <v>0</v>
      </c>
      <c r="I101" s="137">
        <f t="shared" si="40"/>
        <v>0</v>
      </c>
      <c r="J101" s="55">
        <v>0</v>
      </c>
      <c r="K101" s="55">
        <v>0</v>
      </c>
      <c r="L101" s="55">
        <v>0</v>
      </c>
      <c r="M101" s="55">
        <v>0</v>
      </c>
      <c r="N101" s="137">
        <v>0</v>
      </c>
      <c r="O101" s="137">
        <v>0</v>
      </c>
      <c r="P101" s="137">
        <v>0</v>
      </c>
      <c r="Q101" s="137">
        <v>0</v>
      </c>
      <c r="R101" s="137">
        <v>0</v>
      </c>
      <c r="S101" s="137">
        <f t="shared" si="41"/>
        <v>0</v>
      </c>
      <c r="T101" s="55">
        <v>0</v>
      </c>
      <c r="U101" s="55">
        <v>0</v>
      </c>
      <c r="V101" s="55">
        <v>0</v>
      </c>
      <c r="W101" s="55">
        <v>0</v>
      </c>
      <c r="X101" s="54" t="s">
        <v>408</v>
      </c>
      <c r="Y101" s="54" t="s">
        <v>408</v>
      </c>
      <c r="Z101" s="54" t="s">
        <v>408</v>
      </c>
      <c r="AA101" s="54" t="s">
        <v>408</v>
      </c>
      <c r="AB101" s="54" t="s">
        <v>408</v>
      </c>
      <c r="AC101" s="54" t="s">
        <v>408</v>
      </c>
      <c r="AD101" s="54" t="s">
        <v>408</v>
      </c>
      <c r="AE101" s="54" t="s">
        <v>408</v>
      </c>
      <c r="AF101" s="54" t="s">
        <v>408</v>
      </c>
      <c r="AG101" s="54" t="s">
        <v>408</v>
      </c>
      <c r="AH101" s="54" t="s">
        <v>408</v>
      </c>
      <c r="AI101" s="54" t="s">
        <v>408</v>
      </c>
      <c r="AJ101" s="54" t="s">
        <v>408</v>
      </c>
      <c r="AK101" s="54" t="s">
        <v>408</v>
      </c>
    </row>
    <row r="102" spans="1:37" ht="31.5" customHeight="1" x14ac:dyDescent="0.25">
      <c r="A102" s="100" t="s">
        <v>72</v>
      </c>
      <c r="B102" s="53" t="s">
        <v>327</v>
      </c>
      <c r="C102" s="127" t="s">
        <v>392</v>
      </c>
      <c r="D102" s="137">
        <f t="shared" si="39"/>
        <v>0</v>
      </c>
      <c r="E102" s="55">
        <v>0</v>
      </c>
      <c r="F102" s="55">
        <v>0</v>
      </c>
      <c r="G102" s="55">
        <v>0</v>
      </c>
      <c r="H102" s="55">
        <v>0</v>
      </c>
      <c r="I102" s="137">
        <f t="shared" si="40"/>
        <v>0</v>
      </c>
      <c r="J102" s="55">
        <v>0</v>
      </c>
      <c r="K102" s="55">
        <v>0</v>
      </c>
      <c r="L102" s="55">
        <v>0</v>
      </c>
      <c r="M102" s="55">
        <v>0</v>
      </c>
      <c r="N102" s="137">
        <v>0</v>
      </c>
      <c r="O102" s="137">
        <v>0</v>
      </c>
      <c r="P102" s="137">
        <v>0</v>
      </c>
      <c r="Q102" s="137">
        <v>0</v>
      </c>
      <c r="R102" s="137">
        <v>0</v>
      </c>
      <c r="S102" s="137">
        <f t="shared" si="41"/>
        <v>0</v>
      </c>
      <c r="T102" s="55">
        <v>0</v>
      </c>
      <c r="U102" s="55">
        <v>0</v>
      </c>
      <c r="V102" s="55">
        <v>0</v>
      </c>
      <c r="W102" s="55">
        <v>0</v>
      </c>
      <c r="X102" s="54" t="s">
        <v>408</v>
      </c>
      <c r="Y102" s="54" t="s">
        <v>408</v>
      </c>
      <c r="Z102" s="54" t="s">
        <v>408</v>
      </c>
      <c r="AA102" s="54" t="s">
        <v>408</v>
      </c>
      <c r="AB102" s="54" t="s">
        <v>408</v>
      </c>
      <c r="AC102" s="54" t="s">
        <v>408</v>
      </c>
      <c r="AD102" s="54" t="s">
        <v>408</v>
      </c>
      <c r="AE102" s="54" t="s">
        <v>408</v>
      </c>
      <c r="AF102" s="54" t="s">
        <v>408</v>
      </c>
      <c r="AG102" s="54" t="s">
        <v>408</v>
      </c>
      <c r="AH102" s="54" t="s">
        <v>408</v>
      </c>
      <c r="AI102" s="54" t="s">
        <v>408</v>
      </c>
      <c r="AJ102" s="54" t="s">
        <v>408</v>
      </c>
      <c r="AK102" s="54" t="s">
        <v>408</v>
      </c>
    </row>
    <row r="103" spans="1:37" ht="38.25" x14ac:dyDescent="0.25">
      <c r="A103" s="65" t="s">
        <v>72</v>
      </c>
      <c r="B103" s="102" t="s">
        <v>328</v>
      </c>
      <c r="C103" s="128" t="s">
        <v>393</v>
      </c>
      <c r="D103" s="137">
        <f t="shared" si="39"/>
        <v>0</v>
      </c>
      <c r="E103" s="55">
        <v>0</v>
      </c>
      <c r="F103" s="55">
        <v>0</v>
      </c>
      <c r="G103" s="55">
        <v>0</v>
      </c>
      <c r="H103" s="55">
        <v>0</v>
      </c>
      <c r="I103" s="137">
        <f t="shared" si="40"/>
        <v>0</v>
      </c>
      <c r="J103" s="55">
        <v>0</v>
      </c>
      <c r="K103" s="55">
        <v>0</v>
      </c>
      <c r="L103" s="55">
        <v>0</v>
      </c>
      <c r="M103" s="55">
        <v>0</v>
      </c>
      <c r="N103" s="137">
        <v>0</v>
      </c>
      <c r="O103" s="137">
        <v>0</v>
      </c>
      <c r="P103" s="137">
        <v>0</v>
      </c>
      <c r="Q103" s="137">
        <v>0</v>
      </c>
      <c r="R103" s="137">
        <v>0</v>
      </c>
      <c r="S103" s="137">
        <f t="shared" si="41"/>
        <v>0</v>
      </c>
      <c r="T103" s="55">
        <v>0</v>
      </c>
      <c r="U103" s="55">
        <v>0</v>
      </c>
      <c r="V103" s="55">
        <v>0</v>
      </c>
      <c r="W103" s="55">
        <v>0</v>
      </c>
      <c r="X103" s="54" t="s">
        <v>408</v>
      </c>
      <c r="Y103" s="54" t="s">
        <v>408</v>
      </c>
      <c r="Z103" s="54" t="s">
        <v>408</v>
      </c>
      <c r="AA103" s="54" t="s">
        <v>408</v>
      </c>
      <c r="AB103" s="54" t="s">
        <v>408</v>
      </c>
      <c r="AC103" s="54" t="s">
        <v>408</v>
      </c>
      <c r="AD103" s="54" t="s">
        <v>408</v>
      </c>
      <c r="AE103" s="54" t="s">
        <v>408</v>
      </c>
      <c r="AF103" s="54" t="s">
        <v>408</v>
      </c>
      <c r="AG103" s="54" t="s">
        <v>408</v>
      </c>
      <c r="AH103" s="54" t="s">
        <v>408</v>
      </c>
      <c r="AI103" s="54" t="s">
        <v>408</v>
      </c>
      <c r="AJ103" s="54" t="s">
        <v>408</v>
      </c>
      <c r="AK103" s="54" t="s">
        <v>408</v>
      </c>
    </row>
    <row r="104" spans="1:37" s="60" customFormat="1" ht="42.75" customHeight="1" x14ac:dyDescent="0.25">
      <c r="A104" s="100" t="s">
        <v>72</v>
      </c>
      <c r="B104" s="53" t="s">
        <v>329</v>
      </c>
      <c r="C104" s="127" t="s">
        <v>394</v>
      </c>
      <c r="D104" s="137">
        <f t="shared" si="39"/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f t="shared" si="40"/>
        <v>0</v>
      </c>
      <c r="J104" s="55">
        <v>0</v>
      </c>
      <c r="K104" s="55">
        <v>0</v>
      </c>
      <c r="L104" s="55">
        <v>0</v>
      </c>
      <c r="M104" s="55">
        <v>0</v>
      </c>
      <c r="N104" s="55">
        <v>0</v>
      </c>
      <c r="O104" s="55">
        <v>0</v>
      </c>
      <c r="P104" s="55">
        <v>0</v>
      </c>
      <c r="Q104" s="55">
        <v>0</v>
      </c>
      <c r="R104" s="55">
        <v>0</v>
      </c>
      <c r="S104" s="55">
        <f t="shared" si="41"/>
        <v>0</v>
      </c>
      <c r="T104" s="55">
        <v>0</v>
      </c>
      <c r="U104" s="55">
        <v>0</v>
      </c>
      <c r="V104" s="55">
        <v>0</v>
      </c>
      <c r="W104" s="55">
        <v>0</v>
      </c>
      <c r="X104" s="54" t="s">
        <v>408</v>
      </c>
      <c r="Y104" s="54" t="s">
        <v>408</v>
      </c>
      <c r="Z104" s="54" t="s">
        <v>408</v>
      </c>
      <c r="AA104" s="54" t="s">
        <v>408</v>
      </c>
      <c r="AB104" s="54" t="s">
        <v>408</v>
      </c>
      <c r="AC104" s="54" t="s">
        <v>408</v>
      </c>
      <c r="AD104" s="54" t="s">
        <v>408</v>
      </c>
      <c r="AE104" s="54" t="s">
        <v>408</v>
      </c>
      <c r="AF104" s="54" t="s">
        <v>408</v>
      </c>
      <c r="AG104" s="54" t="s">
        <v>408</v>
      </c>
      <c r="AH104" s="54" t="s">
        <v>408</v>
      </c>
      <c r="AI104" s="54" t="s">
        <v>408</v>
      </c>
      <c r="AJ104" s="54" t="s">
        <v>408</v>
      </c>
      <c r="AK104" s="54" t="s">
        <v>408</v>
      </c>
    </row>
    <row r="105" spans="1:37" s="60" customFormat="1" ht="30.75" customHeight="1" x14ac:dyDescent="0.25">
      <c r="A105" s="100" t="s">
        <v>72</v>
      </c>
      <c r="B105" s="53" t="s">
        <v>330</v>
      </c>
      <c r="C105" s="127" t="s">
        <v>395</v>
      </c>
      <c r="D105" s="137">
        <f t="shared" si="39"/>
        <v>0</v>
      </c>
      <c r="E105" s="55">
        <v>0</v>
      </c>
      <c r="F105" s="55">
        <v>0</v>
      </c>
      <c r="G105" s="55">
        <v>0</v>
      </c>
      <c r="H105" s="55">
        <v>0</v>
      </c>
      <c r="I105" s="55">
        <f t="shared" si="40"/>
        <v>0</v>
      </c>
      <c r="J105" s="55">
        <v>0</v>
      </c>
      <c r="K105" s="55">
        <v>0</v>
      </c>
      <c r="L105" s="55">
        <v>0</v>
      </c>
      <c r="M105" s="55">
        <v>0</v>
      </c>
      <c r="N105" s="55">
        <v>0</v>
      </c>
      <c r="O105" s="55">
        <v>0</v>
      </c>
      <c r="P105" s="55">
        <v>0</v>
      </c>
      <c r="Q105" s="55">
        <v>0</v>
      </c>
      <c r="R105" s="55">
        <v>0</v>
      </c>
      <c r="S105" s="55">
        <f t="shared" si="41"/>
        <v>0</v>
      </c>
      <c r="T105" s="55">
        <v>0</v>
      </c>
      <c r="U105" s="55">
        <v>0</v>
      </c>
      <c r="V105" s="55">
        <v>0</v>
      </c>
      <c r="W105" s="55">
        <v>0</v>
      </c>
      <c r="X105" s="54" t="s">
        <v>408</v>
      </c>
      <c r="Y105" s="54" t="s">
        <v>408</v>
      </c>
      <c r="Z105" s="54" t="s">
        <v>408</v>
      </c>
      <c r="AA105" s="54" t="s">
        <v>408</v>
      </c>
      <c r="AB105" s="54" t="s">
        <v>408</v>
      </c>
      <c r="AC105" s="54" t="s">
        <v>408</v>
      </c>
      <c r="AD105" s="54" t="s">
        <v>408</v>
      </c>
      <c r="AE105" s="54" t="s">
        <v>408</v>
      </c>
      <c r="AF105" s="54" t="s">
        <v>408</v>
      </c>
      <c r="AG105" s="54" t="s">
        <v>408</v>
      </c>
      <c r="AH105" s="54" t="s">
        <v>408</v>
      </c>
      <c r="AI105" s="54" t="s">
        <v>408</v>
      </c>
      <c r="AJ105" s="54" t="s">
        <v>408</v>
      </c>
      <c r="AK105" s="54" t="s">
        <v>408</v>
      </c>
    </row>
    <row r="106" spans="1:37" ht="30.75" customHeight="1" x14ac:dyDescent="0.25">
      <c r="A106" s="100" t="s">
        <v>72</v>
      </c>
      <c r="B106" s="53" t="s">
        <v>331</v>
      </c>
      <c r="C106" s="127" t="s">
        <v>396</v>
      </c>
      <c r="D106" s="137">
        <f t="shared" si="39"/>
        <v>0</v>
      </c>
      <c r="E106" s="55">
        <v>0</v>
      </c>
      <c r="F106" s="55">
        <v>0</v>
      </c>
      <c r="G106" s="55">
        <v>0</v>
      </c>
      <c r="H106" s="55">
        <v>0</v>
      </c>
      <c r="I106" s="137">
        <f t="shared" si="40"/>
        <v>0</v>
      </c>
      <c r="J106" s="55">
        <v>0</v>
      </c>
      <c r="K106" s="55">
        <v>0</v>
      </c>
      <c r="L106" s="55">
        <v>0</v>
      </c>
      <c r="M106" s="55">
        <v>0</v>
      </c>
      <c r="N106" s="137">
        <v>0</v>
      </c>
      <c r="O106" s="137">
        <v>0</v>
      </c>
      <c r="P106" s="137">
        <v>0</v>
      </c>
      <c r="Q106" s="137">
        <v>0</v>
      </c>
      <c r="R106" s="137">
        <v>0</v>
      </c>
      <c r="S106" s="137">
        <f t="shared" si="41"/>
        <v>0</v>
      </c>
      <c r="T106" s="55">
        <v>0</v>
      </c>
      <c r="U106" s="55">
        <v>0</v>
      </c>
      <c r="V106" s="55">
        <v>0</v>
      </c>
      <c r="W106" s="55">
        <v>0</v>
      </c>
      <c r="X106" s="54" t="s">
        <v>408</v>
      </c>
      <c r="Y106" s="54" t="s">
        <v>408</v>
      </c>
      <c r="Z106" s="54" t="s">
        <v>408</v>
      </c>
      <c r="AA106" s="54" t="s">
        <v>408</v>
      </c>
      <c r="AB106" s="54" t="s">
        <v>408</v>
      </c>
      <c r="AC106" s="54" t="s">
        <v>408</v>
      </c>
      <c r="AD106" s="54" t="s">
        <v>408</v>
      </c>
      <c r="AE106" s="54" t="s">
        <v>408</v>
      </c>
      <c r="AF106" s="54" t="s">
        <v>408</v>
      </c>
      <c r="AG106" s="54" t="s">
        <v>408</v>
      </c>
      <c r="AH106" s="54" t="s">
        <v>408</v>
      </c>
      <c r="AI106" s="54" t="s">
        <v>408</v>
      </c>
      <c r="AJ106" s="54" t="s">
        <v>408</v>
      </c>
      <c r="AK106" s="54" t="s">
        <v>408</v>
      </c>
    </row>
    <row r="107" spans="1:37" ht="30.75" customHeight="1" x14ac:dyDescent="0.25">
      <c r="A107" s="65" t="s">
        <v>72</v>
      </c>
      <c r="B107" s="53" t="s">
        <v>332</v>
      </c>
      <c r="C107" s="127" t="s">
        <v>397</v>
      </c>
      <c r="D107" s="137">
        <f t="shared" si="39"/>
        <v>0</v>
      </c>
      <c r="E107" s="55">
        <v>0</v>
      </c>
      <c r="F107" s="55">
        <v>0</v>
      </c>
      <c r="G107" s="55">
        <v>0</v>
      </c>
      <c r="H107" s="55">
        <v>0</v>
      </c>
      <c r="I107" s="137">
        <f t="shared" si="40"/>
        <v>0</v>
      </c>
      <c r="J107" s="55">
        <v>0</v>
      </c>
      <c r="K107" s="55">
        <v>0</v>
      </c>
      <c r="L107" s="55">
        <v>0</v>
      </c>
      <c r="M107" s="55">
        <v>0</v>
      </c>
      <c r="N107" s="137">
        <v>0</v>
      </c>
      <c r="O107" s="137">
        <v>0</v>
      </c>
      <c r="P107" s="137">
        <v>0</v>
      </c>
      <c r="Q107" s="137">
        <v>0</v>
      </c>
      <c r="R107" s="137">
        <v>0</v>
      </c>
      <c r="S107" s="137">
        <f t="shared" si="41"/>
        <v>0</v>
      </c>
      <c r="T107" s="55">
        <v>0</v>
      </c>
      <c r="U107" s="55">
        <v>0</v>
      </c>
      <c r="V107" s="55">
        <v>0</v>
      </c>
      <c r="W107" s="55">
        <v>0</v>
      </c>
      <c r="X107" s="54" t="s">
        <v>408</v>
      </c>
      <c r="Y107" s="54" t="s">
        <v>408</v>
      </c>
      <c r="Z107" s="54" t="s">
        <v>408</v>
      </c>
      <c r="AA107" s="54" t="s">
        <v>408</v>
      </c>
      <c r="AB107" s="54" t="s">
        <v>408</v>
      </c>
      <c r="AC107" s="54" t="s">
        <v>408</v>
      </c>
      <c r="AD107" s="54" t="s">
        <v>408</v>
      </c>
      <c r="AE107" s="54" t="s">
        <v>408</v>
      </c>
      <c r="AF107" s="54" t="s">
        <v>408</v>
      </c>
      <c r="AG107" s="54" t="s">
        <v>408</v>
      </c>
      <c r="AH107" s="54" t="s">
        <v>408</v>
      </c>
      <c r="AI107" s="54" t="s">
        <v>408</v>
      </c>
      <c r="AJ107" s="54" t="s">
        <v>408</v>
      </c>
      <c r="AK107" s="54" t="s">
        <v>408</v>
      </c>
    </row>
    <row r="108" spans="1:37" ht="30.75" customHeight="1" x14ac:dyDescent="0.25">
      <c r="A108" s="100" t="s">
        <v>72</v>
      </c>
      <c r="B108" s="53" t="s">
        <v>333</v>
      </c>
      <c r="C108" s="127" t="s">
        <v>398</v>
      </c>
      <c r="D108" s="137">
        <f t="shared" si="39"/>
        <v>2.7845112959999998</v>
      </c>
      <c r="E108" s="55">
        <v>0</v>
      </c>
      <c r="F108" s="318">
        <f>1.56057634*1.2</f>
        <v>1.8726916079999998</v>
      </c>
      <c r="G108" s="318">
        <f>0.75984974*1.2</f>
        <v>0.91181968800000002</v>
      </c>
      <c r="H108" s="318">
        <v>0</v>
      </c>
      <c r="I108" s="137">
        <f t="shared" si="40"/>
        <v>0</v>
      </c>
      <c r="J108" s="55">
        <v>0</v>
      </c>
      <c r="K108" s="55">
        <v>0</v>
      </c>
      <c r="L108" s="55">
        <v>0</v>
      </c>
      <c r="M108" s="55">
        <v>0</v>
      </c>
      <c r="N108" s="137">
        <v>0</v>
      </c>
      <c r="O108" s="137">
        <v>0</v>
      </c>
      <c r="P108" s="137">
        <v>0</v>
      </c>
      <c r="Q108" s="137">
        <v>0</v>
      </c>
      <c r="R108" s="137">
        <v>0</v>
      </c>
      <c r="S108" s="137">
        <f t="shared" si="41"/>
        <v>0</v>
      </c>
      <c r="T108" s="55">
        <v>0</v>
      </c>
      <c r="U108" s="55">
        <v>0</v>
      </c>
      <c r="V108" s="55">
        <v>0</v>
      </c>
      <c r="W108" s="55">
        <v>0</v>
      </c>
      <c r="X108" s="54" t="s">
        <v>408</v>
      </c>
      <c r="Y108" s="54" t="s">
        <v>408</v>
      </c>
      <c r="Z108" s="54" t="s">
        <v>408</v>
      </c>
      <c r="AA108" s="54" t="s">
        <v>408</v>
      </c>
      <c r="AB108" s="54" t="s">
        <v>408</v>
      </c>
      <c r="AC108" s="54" t="s">
        <v>408</v>
      </c>
      <c r="AD108" s="54" t="s">
        <v>408</v>
      </c>
      <c r="AE108" s="54" t="s">
        <v>408</v>
      </c>
      <c r="AF108" s="54" t="s">
        <v>408</v>
      </c>
      <c r="AG108" s="54" t="s">
        <v>408</v>
      </c>
      <c r="AH108" s="54" t="s">
        <v>408</v>
      </c>
      <c r="AI108" s="54" t="s">
        <v>408</v>
      </c>
      <c r="AJ108" s="54" t="s">
        <v>408</v>
      </c>
      <c r="AK108" s="54" t="s">
        <v>408</v>
      </c>
    </row>
    <row r="109" spans="1:37" s="60" customFormat="1" ht="30.75" customHeight="1" x14ac:dyDescent="0.25">
      <c r="A109" s="100" t="s">
        <v>72</v>
      </c>
      <c r="B109" s="53" t="s">
        <v>334</v>
      </c>
      <c r="C109" s="127" t="s">
        <v>399</v>
      </c>
      <c r="D109" s="137">
        <f t="shared" si="39"/>
        <v>0</v>
      </c>
      <c r="E109" s="55">
        <v>0</v>
      </c>
      <c r="F109" s="55">
        <v>0</v>
      </c>
      <c r="G109" s="55">
        <v>0</v>
      </c>
      <c r="H109" s="55">
        <v>0</v>
      </c>
      <c r="I109" s="55">
        <f t="shared" si="40"/>
        <v>0</v>
      </c>
      <c r="J109" s="55">
        <v>0</v>
      </c>
      <c r="K109" s="55">
        <v>0</v>
      </c>
      <c r="L109" s="55">
        <v>0</v>
      </c>
      <c r="M109" s="55">
        <v>0</v>
      </c>
      <c r="N109" s="55">
        <v>0</v>
      </c>
      <c r="O109" s="55">
        <v>0</v>
      </c>
      <c r="P109" s="55">
        <v>0</v>
      </c>
      <c r="Q109" s="55">
        <v>0</v>
      </c>
      <c r="R109" s="55">
        <v>0</v>
      </c>
      <c r="S109" s="55">
        <f t="shared" si="41"/>
        <v>0</v>
      </c>
      <c r="T109" s="55">
        <v>0</v>
      </c>
      <c r="U109" s="55">
        <v>0</v>
      </c>
      <c r="V109" s="55">
        <v>0</v>
      </c>
      <c r="W109" s="55">
        <v>0</v>
      </c>
      <c r="X109" s="54" t="s">
        <v>408</v>
      </c>
      <c r="Y109" s="54" t="s">
        <v>408</v>
      </c>
      <c r="Z109" s="54" t="s">
        <v>408</v>
      </c>
      <c r="AA109" s="54" t="s">
        <v>408</v>
      </c>
      <c r="AB109" s="54" t="s">
        <v>408</v>
      </c>
      <c r="AC109" s="54" t="s">
        <v>408</v>
      </c>
      <c r="AD109" s="54" t="s">
        <v>408</v>
      </c>
      <c r="AE109" s="54" t="s">
        <v>408</v>
      </c>
      <c r="AF109" s="54" t="s">
        <v>408</v>
      </c>
      <c r="AG109" s="54" t="s">
        <v>408</v>
      </c>
      <c r="AH109" s="54" t="s">
        <v>408</v>
      </c>
      <c r="AI109" s="54" t="s">
        <v>408</v>
      </c>
      <c r="AJ109" s="54" t="s">
        <v>408</v>
      </c>
      <c r="AK109" s="54" t="s">
        <v>408</v>
      </c>
    </row>
    <row r="110" spans="1:37" ht="30.75" customHeight="1" x14ac:dyDescent="0.25">
      <c r="A110" s="65" t="s">
        <v>72</v>
      </c>
      <c r="B110" s="53" t="s">
        <v>335</v>
      </c>
      <c r="C110" s="127" t="s">
        <v>400</v>
      </c>
      <c r="D110" s="137">
        <f t="shared" si="39"/>
        <v>12.110382864</v>
      </c>
      <c r="E110" s="55">
        <v>0</v>
      </c>
      <c r="F110" s="318">
        <f>7.31716791*1.2</f>
        <v>8.7806014920000006</v>
      </c>
      <c r="G110" s="318">
        <f>2.74440478*1.2</f>
        <v>3.2932857360000001</v>
      </c>
      <c r="H110" s="318">
        <f>0.03041303*1.2</f>
        <v>3.6495635999999998E-2</v>
      </c>
      <c r="I110" s="137">
        <f t="shared" si="40"/>
        <v>0</v>
      </c>
      <c r="J110" s="55">
        <v>0</v>
      </c>
      <c r="K110" s="55">
        <v>0</v>
      </c>
      <c r="L110" s="55">
        <v>0</v>
      </c>
      <c r="M110" s="55">
        <v>0</v>
      </c>
      <c r="N110" s="137">
        <v>0</v>
      </c>
      <c r="O110" s="137">
        <v>0</v>
      </c>
      <c r="P110" s="137">
        <v>0</v>
      </c>
      <c r="Q110" s="137">
        <v>0</v>
      </c>
      <c r="R110" s="137">
        <v>0</v>
      </c>
      <c r="S110" s="137">
        <f t="shared" si="41"/>
        <v>0</v>
      </c>
      <c r="T110" s="55">
        <v>0</v>
      </c>
      <c r="U110" s="55">
        <v>0</v>
      </c>
      <c r="V110" s="55">
        <v>0</v>
      </c>
      <c r="W110" s="55">
        <v>0</v>
      </c>
      <c r="X110" s="54" t="s">
        <v>408</v>
      </c>
      <c r="Y110" s="54" t="s">
        <v>408</v>
      </c>
      <c r="Z110" s="54" t="s">
        <v>408</v>
      </c>
      <c r="AA110" s="54" t="s">
        <v>408</v>
      </c>
      <c r="AB110" s="54" t="s">
        <v>408</v>
      </c>
      <c r="AC110" s="54" t="s">
        <v>408</v>
      </c>
      <c r="AD110" s="54" t="s">
        <v>408</v>
      </c>
      <c r="AE110" s="54" t="s">
        <v>408</v>
      </c>
      <c r="AF110" s="54" t="s">
        <v>408</v>
      </c>
      <c r="AG110" s="54" t="s">
        <v>408</v>
      </c>
      <c r="AH110" s="54" t="s">
        <v>408</v>
      </c>
      <c r="AI110" s="54" t="s">
        <v>408</v>
      </c>
      <c r="AJ110" s="54" t="s">
        <v>408</v>
      </c>
      <c r="AK110" s="54" t="s">
        <v>408</v>
      </c>
    </row>
    <row r="111" spans="1:37" ht="41.25" customHeight="1" x14ac:dyDescent="0.25">
      <c r="A111" s="100" t="s">
        <v>72</v>
      </c>
      <c r="B111" s="53" t="s">
        <v>336</v>
      </c>
      <c r="C111" s="127" t="s">
        <v>401</v>
      </c>
      <c r="D111" s="137">
        <f t="shared" si="39"/>
        <v>0</v>
      </c>
      <c r="E111" s="55">
        <v>0</v>
      </c>
      <c r="F111" s="55">
        <v>0</v>
      </c>
      <c r="G111" s="55">
        <v>0</v>
      </c>
      <c r="H111" s="55">
        <v>0</v>
      </c>
      <c r="I111" s="137">
        <f t="shared" si="40"/>
        <v>0</v>
      </c>
      <c r="J111" s="55">
        <v>0</v>
      </c>
      <c r="K111" s="55">
        <v>0</v>
      </c>
      <c r="L111" s="55">
        <v>0</v>
      </c>
      <c r="M111" s="55">
        <v>0</v>
      </c>
      <c r="N111" s="137">
        <v>0</v>
      </c>
      <c r="O111" s="137">
        <v>0</v>
      </c>
      <c r="P111" s="137">
        <v>0</v>
      </c>
      <c r="Q111" s="137">
        <v>0</v>
      </c>
      <c r="R111" s="137">
        <v>0</v>
      </c>
      <c r="S111" s="137">
        <f t="shared" si="41"/>
        <v>0</v>
      </c>
      <c r="T111" s="55">
        <v>0</v>
      </c>
      <c r="U111" s="55">
        <v>0</v>
      </c>
      <c r="V111" s="55">
        <v>0</v>
      </c>
      <c r="W111" s="55">
        <v>0</v>
      </c>
      <c r="X111" s="54" t="s">
        <v>408</v>
      </c>
      <c r="Y111" s="54" t="s">
        <v>408</v>
      </c>
      <c r="Z111" s="54" t="s">
        <v>408</v>
      </c>
      <c r="AA111" s="54" t="s">
        <v>408</v>
      </c>
      <c r="AB111" s="54" t="s">
        <v>408</v>
      </c>
      <c r="AC111" s="54" t="s">
        <v>408</v>
      </c>
      <c r="AD111" s="54" t="s">
        <v>408</v>
      </c>
      <c r="AE111" s="54" t="s">
        <v>408</v>
      </c>
      <c r="AF111" s="54" t="s">
        <v>408</v>
      </c>
      <c r="AG111" s="54" t="s">
        <v>408</v>
      </c>
      <c r="AH111" s="54" t="s">
        <v>408</v>
      </c>
      <c r="AI111" s="54" t="s">
        <v>408</v>
      </c>
      <c r="AJ111" s="54" t="s">
        <v>408</v>
      </c>
      <c r="AK111" s="54" t="s">
        <v>408</v>
      </c>
    </row>
    <row r="112" spans="1:37" ht="30" customHeight="1" x14ac:dyDescent="0.25">
      <c r="A112" s="100" t="s">
        <v>72</v>
      </c>
      <c r="B112" s="53" t="s">
        <v>337</v>
      </c>
      <c r="C112" s="127" t="s">
        <v>402</v>
      </c>
      <c r="D112" s="137">
        <f t="shared" si="39"/>
        <v>0</v>
      </c>
      <c r="E112" s="55">
        <v>0</v>
      </c>
      <c r="F112" s="55">
        <v>0</v>
      </c>
      <c r="G112" s="55">
        <v>0</v>
      </c>
      <c r="H112" s="55">
        <v>0</v>
      </c>
      <c r="I112" s="137">
        <f t="shared" si="40"/>
        <v>0</v>
      </c>
      <c r="J112" s="55">
        <v>0</v>
      </c>
      <c r="K112" s="55">
        <v>0</v>
      </c>
      <c r="L112" s="55">
        <v>0</v>
      </c>
      <c r="M112" s="55">
        <v>0</v>
      </c>
      <c r="N112" s="137">
        <v>0</v>
      </c>
      <c r="O112" s="137">
        <v>0</v>
      </c>
      <c r="P112" s="137">
        <v>0</v>
      </c>
      <c r="Q112" s="137">
        <v>0</v>
      </c>
      <c r="R112" s="137">
        <v>0</v>
      </c>
      <c r="S112" s="137">
        <f t="shared" si="41"/>
        <v>0</v>
      </c>
      <c r="T112" s="55">
        <v>0</v>
      </c>
      <c r="U112" s="55">
        <v>0</v>
      </c>
      <c r="V112" s="55">
        <v>0</v>
      </c>
      <c r="W112" s="55">
        <v>0</v>
      </c>
      <c r="X112" s="54" t="s">
        <v>408</v>
      </c>
      <c r="Y112" s="54" t="s">
        <v>408</v>
      </c>
      <c r="Z112" s="54" t="s">
        <v>408</v>
      </c>
      <c r="AA112" s="54" t="s">
        <v>408</v>
      </c>
      <c r="AB112" s="54" t="s">
        <v>408</v>
      </c>
      <c r="AC112" s="54" t="s">
        <v>408</v>
      </c>
      <c r="AD112" s="54" t="s">
        <v>408</v>
      </c>
      <c r="AE112" s="54" t="s">
        <v>408</v>
      </c>
      <c r="AF112" s="54" t="s">
        <v>408</v>
      </c>
      <c r="AG112" s="54" t="s">
        <v>408</v>
      </c>
      <c r="AH112" s="54" t="s">
        <v>408</v>
      </c>
      <c r="AI112" s="54" t="s">
        <v>408</v>
      </c>
      <c r="AJ112" s="54" t="s">
        <v>408</v>
      </c>
      <c r="AK112" s="54" t="s">
        <v>408</v>
      </c>
    </row>
    <row r="113" spans="1:37" ht="30" customHeight="1" x14ac:dyDescent="0.25">
      <c r="A113" s="215" t="s">
        <v>72</v>
      </c>
      <c r="B113" s="53" t="s">
        <v>338</v>
      </c>
      <c r="C113" s="127" t="s">
        <v>403</v>
      </c>
      <c r="D113" s="137">
        <f t="shared" ref="D113" si="42">SUM(E113:H113)</f>
        <v>0</v>
      </c>
      <c r="E113" s="55">
        <v>0</v>
      </c>
      <c r="F113" s="55">
        <v>0</v>
      </c>
      <c r="G113" s="55">
        <v>0</v>
      </c>
      <c r="H113" s="55">
        <v>0</v>
      </c>
      <c r="I113" s="137">
        <f t="shared" ref="I113" si="43">SUM(J113:M113)</f>
        <v>0</v>
      </c>
      <c r="J113" s="55">
        <v>0</v>
      </c>
      <c r="K113" s="55">
        <v>0</v>
      </c>
      <c r="L113" s="55">
        <v>0</v>
      </c>
      <c r="M113" s="55">
        <v>0</v>
      </c>
      <c r="N113" s="137">
        <v>0</v>
      </c>
      <c r="O113" s="137">
        <v>0</v>
      </c>
      <c r="P113" s="137">
        <v>0</v>
      </c>
      <c r="Q113" s="137">
        <v>0</v>
      </c>
      <c r="R113" s="137">
        <v>0</v>
      </c>
      <c r="S113" s="137">
        <f t="shared" ref="S113" si="44">SUM(T113:W113)</f>
        <v>0</v>
      </c>
      <c r="T113" s="55">
        <v>0</v>
      </c>
      <c r="U113" s="55">
        <v>0</v>
      </c>
      <c r="V113" s="55">
        <v>0</v>
      </c>
      <c r="W113" s="55">
        <v>0</v>
      </c>
      <c r="X113" s="54" t="s">
        <v>408</v>
      </c>
      <c r="Y113" s="54" t="s">
        <v>408</v>
      </c>
      <c r="Z113" s="54" t="s">
        <v>408</v>
      </c>
      <c r="AA113" s="54" t="s">
        <v>408</v>
      </c>
      <c r="AB113" s="54" t="s">
        <v>408</v>
      </c>
      <c r="AC113" s="54" t="s">
        <v>408</v>
      </c>
      <c r="AD113" s="54" t="s">
        <v>408</v>
      </c>
      <c r="AE113" s="54" t="s">
        <v>408</v>
      </c>
      <c r="AF113" s="54" t="s">
        <v>408</v>
      </c>
      <c r="AG113" s="54" t="s">
        <v>408</v>
      </c>
      <c r="AH113" s="54" t="s">
        <v>408</v>
      </c>
      <c r="AI113" s="54" t="s">
        <v>408</v>
      </c>
      <c r="AJ113" s="54" t="s">
        <v>408</v>
      </c>
      <c r="AK113" s="54" t="s">
        <v>408</v>
      </c>
    </row>
    <row r="114" spans="1:37" ht="30" customHeight="1" x14ac:dyDescent="0.25">
      <c r="A114" s="215" t="s">
        <v>72</v>
      </c>
      <c r="B114" s="217" t="s">
        <v>409</v>
      </c>
      <c r="C114" s="218" t="s">
        <v>410</v>
      </c>
      <c r="D114" s="137">
        <f t="shared" ref="D114:D115" si="45">SUM(E114:H114)</f>
        <v>0</v>
      </c>
      <c r="E114" s="55">
        <v>0</v>
      </c>
      <c r="F114" s="55">
        <v>0</v>
      </c>
      <c r="G114" s="55">
        <v>0</v>
      </c>
      <c r="H114" s="55">
        <v>0</v>
      </c>
      <c r="I114" s="137">
        <f t="shared" ref="I114:I115" si="46">SUM(J114:M114)</f>
        <v>0</v>
      </c>
      <c r="J114" s="55">
        <v>0</v>
      </c>
      <c r="K114" s="55">
        <v>0</v>
      </c>
      <c r="L114" s="55">
        <v>0</v>
      </c>
      <c r="M114" s="55">
        <v>0</v>
      </c>
      <c r="N114" s="137">
        <v>0</v>
      </c>
      <c r="O114" s="137">
        <v>0</v>
      </c>
      <c r="P114" s="137">
        <v>0</v>
      </c>
      <c r="Q114" s="137">
        <v>0</v>
      </c>
      <c r="R114" s="137">
        <v>0</v>
      </c>
      <c r="S114" s="137">
        <f t="shared" ref="S114:S115" si="47">SUM(T114:W114)</f>
        <v>0</v>
      </c>
      <c r="T114" s="55">
        <v>0</v>
      </c>
      <c r="U114" s="55">
        <v>0</v>
      </c>
      <c r="V114" s="55">
        <v>0</v>
      </c>
      <c r="W114" s="55">
        <v>0</v>
      </c>
      <c r="X114" s="54" t="s">
        <v>408</v>
      </c>
      <c r="Y114" s="54" t="s">
        <v>408</v>
      </c>
      <c r="Z114" s="54" t="s">
        <v>408</v>
      </c>
      <c r="AA114" s="54" t="s">
        <v>408</v>
      </c>
      <c r="AB114" s="54" t="s">
        <v>408</v>
      </c>
      <c r="AC114" s="54" t="s">
        <v>408</v>
      </c>
      <c r="AD114" s="54" t="s">
        <v>408</v>
      </c>
      <c r="AE114" s="54" t="s">
        <v>408</v>
      </c>
      <c r="AF114" s="54" t="s">
        <v>408</v>
      </c>
      <c r="AG114" s="54" t="s">
        <v>408</v>
      </c>
      <c r="AH114" s="54" t="s">
        <v>408</v>
      </c>
      <c r="AI114" s="54" t="s">
        <v>408</v>
      </c>
      <c r="AJ114" s="54" t="s">
        <v>408</v>
      </c>
      <c r="AK114" s="54" t="s">
        <v>408</v>
      </c>
    </row>
    <row r="115" spans="1:37" ht="30" customHeight="1" x14ac:dyDescent="0.25">
      <c r="A115" s="215" t="s">
        <v>72</v>
      </c>
      <c r="B115" s="217" t="s">
        <v>411</v>
      </c>
      <c r="C115" s="218" t="s">
        <v>412</v>
      </c>
      <c r="D115" s="137">
        <f t="shared" si="45"/>
        <v>0</v>
      </c>
      <c r="E115" s="55">
        <v>0</v>
      </c>
      <c r="F115" s="55">
        <v>0</v>
      </c>
      <c r="G115" s="55">
        <v>0</v>
      </c>
      <c r="H115" s="55">
        <v>0</v>
      </c>
      <c r="I115" s="137">
        <f t="shared" si="46"/>
        <v>0</v>
      </c>
      <c r="J115" s="55">
        <v>0</v>
      </c>
      <c r="K115" s="55">
        <v>0</v>
      </c>
      <c r="L115" s="55">
        <v>0</v>
      </c>
      <c r="M115" s="55">
        <v>0</v>
      </c>
      <c r="N115" s="137">
        <v>0</v>
      </c>
      <c r="O115" s="137">
        <v>0</v>
      </c>
      <c r="P115" s="137">
        <v>0</v>
      </c>
      <c r="Q115" s="137">
        <v>0</v>
      </c>
      <c r="R115" s="137">
        <v>0</v>
      </c>
      <c r="S115" s="137">
        <f t="shared" si="47"/>
        <v>0</v>
      </c>
      <c r="T115" s="55">
        <v>0</v>
      </c>
      <c r="U115" s="55">
        <v>0</v>
      </c>
      <c r="V115" s="55">
        <v>0</v>
      </c>
      <c r="W115" s="55">
        <v>0</v>
      </c>
      <c r="X115" s="54" t="s">
        <v>408</v>
      </c>
      <c r="Y115" s="54" t="s">
        <v>408</v>
      </c>
      <c r="Z115" s="54" t="s">
        <v>408</v>
      </c>
      <c r="AA115" s="54" t="s">
        <v>408</v>
      </c>
      <c r="AB115" s="54" t="s">
        <v>408</v>
      </c>
      <c r="AC115" s="54" t="s">
        <v>408</v>
      </c>
      <c r="AD115" s="54" t="s">
        <v>408</v>
      </c>
      <c r="AE115" s="54" t="s">
        <v>408</v>
      </c>
      <c r="AF115" s="54" t="s">
        <v>408</v>
      </c>
      <c r="AG115" s="54" t="s">
        <v>408</v>
      </c>
      <c r="AH115" s="54" t="s">
        <v>408</v>
      </c>
      <c r="AI115" s="54" t="s">
        <v>408</v>
      </c>
      <c r="AJ115" s="54" t="s">
        <v>408</v>
      </c>
      <c r="AK115" s="54" t="s">
        <v>408</v>
      </c>
    </row>
    <row r="116" spans="1:37" ht="25.5" x14ac:dyDescent="0.25">
      <c r="A116" s="101" t="s">
        <v>74</v>
      </c>
      <c r="B116" s="99" t="s">
        <v>75</v>
      </c>
      <c r="C116" s="124"/>
      <c r="D116" s="133">
        <v>0</v>
      </c>
      <c r="E116" s="225">
        <v>0</v>
      </c>
      <c r="F116" s="225">
        <v>0</v>
      </c>
      <c r="G116" s="225">
        <v>0</v>
      </c>
      <c r="H116" s="225">
        <v>0</v>
      </c>
      <c r="I116" s="133">
        <v>0</v>
      </c>
      <c r="J116" s="225">
        <v>0</v>
      </c>
      <c r="K116" s="225">
        <v>0</v>
      </c>
      <c r="L116" s="225">
        <v>0</v>
      </c>
      <c r="M116" s="225">
        <v>0</v>
      </c>
      <c r="N116" s="133">
        <v>0</v>
      </c>
      <c r="O116" s="133">
        <v>0</v>
      </c>
      <c r="P116" s="133">
        <v>0</v>
      </c>
      <c r="Q116" s="133">
        <v>0</v>
      </c>
      <c r="R116" s="133">
        <v>0</v>
      </c>
      <c r="S116" s="133">
        <v>0</v>
      </c>
      <c r="T116" s="225">
        <v>0</v>
      </c>
      <c r="U116" s="225">
        <v>0</v>
      </c>
      <c r="V116" s="225">
        <v>0</v>
      </c>
      <c r="W116" s="225">
        <v>0</v>
      </c>
      <c r="X116" s="52" t="s">
        <v>408</v>
      </c>
      <c r="Y116" s="52" t="s">
        <v>408</v>
      </c>
      <c r="Z116" s="52" t="s">
        <v>408</v>
      </c>
      <c r="AA116" s="52" t="s">
        <v>408</v>
      </c>
      <c r="AB116" s="52" t="s">
        <v>408</v>
      </c>
      <c r="AC116" s="52" t="s">
        <v>408</v>
      </c>
      <c r="AD116" s="52" t="s">
        <v>408</v>
      </c>
      <c r="AE116" s="52" t="s">
        <v>408</v>
      </c>
      <c r="AF116" s="52" t="s">
        <v>408</v>
      </c>
      <c r="AG116" s="52" t="s">
        <v>408</v>
      </c>
      <c r="AH116" s="52" t="s">
        <v>408</v>
      </c>
      <c r="AI116" s="52" t="s">
        <v>408</v>
      </c>
      <c r="AJ116" s="52" t="s">
        <v>408</v>
      </c>
      <c r="AK116" s="52" t="s">
        <v>408</v>
      </c>
    </row>
    <row r="117" spans="1:37" s="36" customFormat="1" ht="25.5" x14ac:dyDescent="0.25">
      <c r="A117" s="103" t="s">
        <v>76</v>
      </c>
      <c r="B117" s="99" t="s">
        <v>77</v>
      </c>
      <c r="C117" s="124"/>
      <c r="D117" s="133">
        <v>0</v>
      </c>
      <c r="E117" s="225">
        <v>0</v>
      </c>
      <c r="F117" s="225">
        <v>0</v>
      </c>
      <c r="G117" s="225">
        <v>0</v>
      </c>
      <c r="H117" s="225">
        <v>0</v>
      </c>
      <c r="I117" s="133">
        <v>0</v>
      </c>
      <c r="J117" s="225">
        <v>0</v>
      </c>
      <c r="K117" s="225">
        <v>0</v>
      </c>
      <c r="L117" s="225">
        <v>0</v>
      </c>
      <c r="M117" s="225">
        <v>0</v>
      </c>
      <c r="N117" s="133">
        <v>0</v>
      </c>
      <c r="O117" s="133">
        <v>0</v>
      </c>
      <c r="P117" s="133">
        <v>0</v>
      </c>
      <c r="Q117" s="133">
        <v>0</v>
      </c>
      <c r="R117" s="133">
        <v>0</v>
      </c>
      <c r="S117" s="133">
        <v>0</v>
      </c>
      <c r="T117" s="225">
        <v>0</v>
      </c>
      <c r="U117" s="225">
        <v>0</v>
      </c>
      <c r="V117" s="225">
        <v>0</v>
      </c>
      <c r="W117" s="225">
        <v>0</v>
      </c>
      <c r="X117" s="52" t="s">
        <v>408</v>
      </c>
      <c r="Y117" s="52" t="s">
        <v>408</v>
      </c>
      <c r="Z117" s="52" t="s">
        <v>408</v>
      </c>
      <c r="AA117" s="52" t="s">
        <v>408</v>
      </c>
      <c r="AB117" s="52" t="s">
        <v>408</v>
      </c>
      <c r="AC117" s="52" t="s">
        <v>408</v>
      </c>
      <c r="AD117" s="52" t="s">
        <v>408</v>
      </c>
      <c r="AE117" s="52" t="s">
        <v>408</v>
      </c>
      <c r="AF117" s="52" t="s">
        <v>408</v>
      </c>
      <c r="AG117" s="52" t="s">
        <v>408</v>
      </c>
      <c r="AH117" s="52" t="s">
        <v>408</v>
      </c>
      <c r="AI117" s="52" t="s">
        <v>408</v>
      </c>
      <c r="AJ117" s="52" t="s">
        <v>408</v>
      </c>
      <c r="AK117" s="52" t="s">
        <v>408</v>
      </c>
    </row>
    <row r="118" spans="1:37" ht="25.5" x14ac:dyDescent="0.25">
      <c r="A118" s="65" t="s">
        <v>78</v>
      </c>
      <c r="B118" s="119" t="s">
        <v>79</v>
      </c>
      <c r="C118" s="129"/>
      <c r="D118" s="226">
        <v>0</v>
      </c>
      <c r="E118" s="227">
        <v>0</v>
      </c>
      <c r="F118" s="227">
        <v>0</v>
      </c>
      <c r="G118" s="227">
        <v>0</v>
      </c>
      <c r="H118" s="227">
        <v>0</v>
      </c>
      <c r="I118" s="226">
        <v>0</v>
      </c>
      <c r="J118" s="227">
        <v>0</v>
      </c>
      <c r="K118" s="227">
        <v>0</v>
      </c>
      <c r="L118" s="227">
        <v>0</v>
      </c>
      <c r="M118" s="227">
        <v>0</v>
      </c>
      <c r="N118" s="226">
        <v>0</v>
      </c>
      <c r="O118" s="226">
        <v>0</v>
      </c>
      <c r="P118" s="226">
        <v>0</v>
      </c>
      <c r="Q118" s="226">
        <v>0</v>
      </c>
      <c r="R118" s="226">
        <v>0</v>
      </c>
      <c r="S118" s="226">
        <v>0</v>
      </c>
      <c r="T118" s="227">
        <v>0</v>
      </c>
      <c r="U118" s="227">
        <v>0</v>
      </c>
      <c r="V118" s="227">
        <v>0</v>
      </c>
      <c r="W118" s="227">
        <v>0</v>
      </c>
      <c r="X118" s="54" t="s">
        <v>408</v>
      </c>
      <c r="Y118" s="54" t="s">
        <v>408</v>
      </c>
      <c r="Z118" s="54" t="s">
        <v>408</v>
      </c>
      <c r="AA118" s="54" t="s">
        <v>408</v>
      </c>
      <c r="AB118" s="54" t="s">
        <v>408</v>
      </c>
      <c r="AC118" s="54" t="s">
        <v>408</v>
      </c>
      <c r="AD118" s="54" t="s">
        <v>408</v>
      </c>
      <c r="AE118" s="54" t="s">
        <v>408</v>
      </c>
      <c r="AF118" s="54" t="s">
        <v>408</v>
      </c>
      <c r="AG118" s="54" t="s">
        <v>408</v>
      </c>
      <c r="AH118" s="54" t="s">
        <v>408</v>
      </c>
      <c r="AI118" s="54" t="s">
        <v>408</v>
      </c>
      <c r="AJ118" s="54" t="s">
        <v>408</v>
      </c>
      <c r="AK118" s="54" t="s">
        <v>408</v>
      </c>
    </row>
    <row r="119" spans="1:37" ht="25.5" x14ac:dyDescent="0.25">
      <c r="A119" s="65" t="s">
        <v>80</v>
      </c>
      <c r="B119" s="119" t="s">
        <v>81</v>
      </c>
      <c r="C119" s="129"/>
      <c r="D119" s="226">
        <v>0</v>
      </c>
      <c r="E119" s="227">
        <v>0</v>
      </c>
      <c r="F119" s="227">
        <v>0</v>
      </c>
      <c r="G119" s="227">
        <v>0</v>
      </c>
      <c r="H119" s="227">
        <v>0</v>
      </c>
      <c r="I119" s="226">
        <v>0</v>
      </c>
      <c r="J119" s="227">
        <v>0</v>
      </c>
      <c r="K119" s="227">
        <v>0</v>
      </c>
      <c r="L119" s="227">
        <v>0</v>
      </c>
      <c r="M119" s="227">
        <v>0</v>
      </c>
      <c r="N119" s="226">
        <v>0</v>
      </c>
      <c r="O119" s="226">
        <v>0</v>
      </c>
      <c r="P119" s="226">
        <v>0</v>
      </c>
      <c r="Q119" s="226">
        <v>0</v>
      </c>
      <c r="R119" s="226">
        <v>0</v>
      </c>
      <c r="S119" s="226">
        <v>0</v>
      </c>
      <c r="T119" s="227">
        <v>0</v>
      </c>
      <c r="U119" s="227">
        <v>0</v>
      </c>
      <c r="V119" s="227">
        <v>0</v>
      </c>
      <c r="W119" s="227">
        <v>0</v>
      </c>
      <c r="X119" s="54" t="s">
        <v>408</v>
      </c>
      <c r="Y119" s="54" t="s">
        <v>408</v>
      </c>
      <c r="Z119" s="54" t="s">
        <v>408</v>
      </c>
      <c r="AA119" s="54" t="s">
        <v>408</v>
      </c>
      <c r="AB119" s="54" t="s">
        <v>408</v>
      </c>
      <c r="AC119" s="54" t="s">
        <v>408</v>
      </c>
      <c r="AD119" s="54" t="s">
        <v>408</v>
      </c>
      <c r="AE119" s="54" t="s">
        <v>408</v>
      </c>
      <c r="AF119" s="54" t="s">
        <v>408</v>
      </c>
      <c r="AG119" s="54" t="s">
        <v>408</v>
      </c>
      <c r="AH119" s="54" t="s">
        <v>408</v>
      </c>
      <c r="AI119" s="54" t="s">
        <v>408</v>
      </c>
      <c r="AJ119" s="54" t="s">
        <v>408</v>
      </c>
      <c r="AK119" s="54" t="s">
        <v>408</v>
      </c>
    </row>
    <row r="120" spans="1:37" ht="25.5" x14ac:dyDescent="0.25">
      <c r="A120" s="65" t="s">
        <v>82</v>
      </c>
      <c r="B120" s="119" t="s">
        <v>83</v>
      </c>
      <c r="C120" s="129"/>
      <c r="D120" s="226">
        <v>0</v>
      </c>
      <c r="E120" s="227">
        <v>0</v>
      </c>
      <c r="F120" s="227">
        <v>0</v>
      </c>
      <c r="G120" s="227">
        <v>0</v>
      </c>
      <c r="H120" s="227">
        <v>0</v>
      </c>
      <c r="I120" s="226">
        <v>0</v>
      </c>
      <c r="J120" s="227">
        <v>0</v>
      </c>
      <c r="K120" s="227">
        <v>0</v>
      </c>
      <c r="L120" s="227">
        <v>0</v>
      </c>
      <c r="M120" s="227">
        <v>0</v>
      </c>
      <c r="N120" s="226">
        <v>0</v>
      </c>
      <c r="O120" s="226">
        <v>0</v>
      </c>
      <c r="P120" s="226">
        <v>0</v>
      </c>
      <c r="Q120" s="226">
        <v>0</v>
      </c>
      <c r="R120" s="226">
        <v>0</v>
      </c>
      <c r="S120" s="226">
        <v>0</v>
      </c>
      <c r="T120" s="227">
        <v>0</v>
      </c>
      <c r="U120" s="227">
        <v>0</v>
      </c>
      <c r="V120" s="227">
        <v>0</v>
      </c>
      <c r="W120" s="227">
        <v>0</v>
      </c>
      <c r="X120" s="54" t="s">
        <v>408</v>
      </c>
      <c r="Y120" s="54" t="s">
        <v>408</v>
      </c>
      <c r="Z120" s="54" t="s">
        <v>408</v>
      </c>
      <c r="AA120" s="54" t="s">
        <v>408</v>
      </c>
      <c r="AB120" s="54" t="s">
        <v>408</v>
      </c>
      <c r="AC120" s="54" t="s">
        <v>408</v>
      </c>
      <c r="AD120" s="54" t="s">
        <v>408</v>
      </c>
      <c r="AE120" s="54" t="s">
        <v>408</v>
      </c>
      <c r="AF120" s="54" t="s">
        <v>408</v>
      </c>
      <c r="AG120" s="54" t="s">
        <v>408</v>
      </c>
      <c r="AH120" s="54" t="s">
        <v>408</v>
      </c>
      <c r="AI120" s="54" t="s">
        <v>408</v>
      </c>
      <c r="AJ120" s="54" t="s">
        <v>408</v>
      </c>
      <c r="AK120" s="54" t="s">
        <v>408</v>
      </c>
    </row>
    <row r="121" spans="1:37" ht="25.5" x14ac:dyDescent="0.25">
      <c r="A121" s="65" t="s">
        <v>84</v>
      </c>
      <c r="B121" s="119" t="s">
        <v>85</v>
      </c>
      <c r="C121" s="129"/>
      <c r="D121" s="226">
        <v>0</v>
      </c>
      <c r="E121" s="227">
        <v>0</v>
      </c>
      <c r="F121" s="227">
        <v>0</v>
      </c>
      <c r="G121" s="227">
        <v>0</v>
      </c>
      <c r="H121" s="227">
        <v>0</v>
      </c>
      <c r="I121" s="226">
        <v>0</v>
      </c>
      <c r="J121" s="227">
        <v>0</v>
      </c>
      <c r="K121" s="227">
        <v>0</v>
      </c>
      <c r="L121" s="227">
        <v>0</v>
      </c>
      <c r="M121" s="227">
        <v>0</v>
      </c>
      <c r="N121" s="226">
        <v>0</v>
      </c>
      <c r="O121" s="226">
        <v>0</v>
      </c>
      <c r="P121" s="226">
        <v>0</v>
      </c>
      <c r="Q121" s="226">
        <v>0</v>
      </c>
      <c r="R121" s="226">
        <v>0</v>
      </c>
      <c r="S121" s="226">
        <v>0</v>
      </c>
      <c r="T121" s="227">
        <v>0</v>
      </c>
      <c r="U121" s="227">
        <v>0</v>
      </c>
      <c r="V121" s="227">
        <v>0</v>
      </c>
      <c r="W121" s="227">
        <v>0</v>
      </c>
      <c r="X121" s="54" t="s">
        <v>408</v>
      </c>
      <c r="Y121" s="54" t="s">
        <v>408</v>
      </c>
      <c r="Z121" s="54" t="s">
        <v>408</v>
      </c>
      <c r="AA121" s="54" t="s">
        <v>408</v>
      </c>
      <c r="AB121" s="54" t="s">
        <v>408</v>
      </c>
      <c r="AC121" s="54" t="s">
        <v>408</v>
      </c>
      <c r="AD121" s="54" t="s">
        <v>408</v>
      </c>
      <c r="AE121" s="54" t="s">
        <v>408</v>
      </c>
      <c r="AF121" s="54" t="s">
        <v>408</v>
      </c>
      <c r="AG121" s="54" t="s">
        <v>408</v>
      </c>
      <c r="AH121" s="54" t="s">
        <v>408</v>
      </c>
      <c r="AI121" s="54" t="s">
        <v>408</v>
      </c>
      <c r="AJ121" s="54" t="s">
        <v>408</v>
      </c>
      <c r="AK121" s="54" t="s">
        <v>408</v>
      </c>
    </row>
    <row r="122" spans="1:37" ht="25.5" x14ac:dyDescent="0.25">
      <c r="A122" s="65" t="s">
        <v>86</v>
      </c>
      <c r="B122" s="119" t="s">
        <v>87</v>
      </c>
      <c r="C122" s="129"/>
      <c r="D122" s="226">
        <v>0</v>
      </c>
      <c r="E122" s="227">
        <v>0</v>
      </c>
      <c r="F122" s="227">
        <v>0</v>
      </c>
      <c r="G122" s="227">
        <v>0</v>
      </c>
      <c r="H122" s="227">
        <v>0</v>
      </c>
      <c r="I122" s="226">
        <v>0</v>
      </c>
      <c r="J122" s="227">
        <v>0</v>
      </c>
      <c r="K122" s="227">
        <v>0</v>
      </c>
      <c r="L122" s="227">
        <v>0</v>
      </c>
      <c r="M122" s="227">
        <v>0</v>
      </c>
      <c r="N122" s="226">
        <v>0</v>
      </c>
      <c r="O122" s="226">
        <v>0</v>
      </c>
      <c r="P122" s="226">
        <v>0</v>
      </c>
      <c r="Q122" s="226">
        <v>0</v>
      </c>
      <c r="R122" s="226">
        <v>0</v>
      </c>
      <c r="S122" s="226">
        <v>0</v>
      </c>
      <c r="T122" s="227">
        <v>0</v>
      </c>
      <c r="U122" s="227">
        <v>0</v>
      </c>
      <c r="V122" s="227">
        <v>0</v>
      </c>
      <c r="W122" s="227">
        <v>0</v>
      </c>
      <c r="X122" s="54" t="s">
        <v>408</v>
      </c>
      <c r="Y122" s="54" t="s">
        <v>408</v>
      </c>
      <c r="Z122" s="54" t="s">
        <v>408</v>
      </c>
      <c r="AA122" s="54" t="s">
        <v>408</v>
      </c>
      <c r="AB122" s="54" t="s">
        <v>408</v>
      </c>
      <c r="AC122" s="54" t="s">
        <v>408</v>
      </c>
      <c r="AD122" s="54" t="s">
        <v>408</v>
      </c>
      <c r="AE122" s="54" t="s">
        <v>408</v>
      </c>
      <c r="AF122" s="54" t="s">
        <v>408</v>
      </c>
      <c r="AG122" s="54" t="s">
        <v>408</v>
      </c>
      <c r="AH122" s="54" t="s">
        <v>408</v>
      </c>
      <c r="AI122" s="54" t="s">
        <v>408</v>
      </c>
      <c r="AJ122" s="54" t="s">
        <v>408</v>
      </c>
      <c r="AK122" s="54" t="s">
        <v>408</v>
      </c>
    </row>
    <row r="123" spans="1:37" ht="25.5" x14ac:dyDescent="0.25">
      <c r="A123" s="65" t="s">
        <v>88</v>
      </c>
      <c r="B123" s="119" t="s">
        <v>89</v>
      </c>
      <c r="C123" s="129"/>
      <c r="D123" s="226">
        <v>0</v>
      </c>
      <c r="E123" s="227">
        <v>0</v>
      </c>
      <c r="F123" s="227">
        <v>0</v>
      </c>
      <c r="G123" s="227">
        <v>0</v>
      </c>
      <c r="H123" s="227">
        <v>0</v>
      </c>
      <c r="I123" s="226">
        <v>0</v>
      </c>
      <c r="J123" s="227">
        <v>0</v>
      </c>
      <c r="K123" s="227">
        <v>0</v>
      </c>
      <c r="L123" s="227">
        <v>0</v>
      </c>
      <c r="M123" s="227">
        <v>0</v>
      </c>
      <c r="N123" s="226">
        <v>0</v>
      </c>
      <c r="O123" s="226">
        <v>0</v>
      </c>
      <c r="P123" s="226">
        <v>0</v>
      </c>
      <c r="Q123" s="226">
        <v>0</v>
      </c>
      <c r="R123" s="226">
        <v>0</v>
      </c>
      <c r="S123" s="226">
        <v>0</v>
      </c>
      <c r="T123" s="227">
        <v>0</v>
      </c>
      <c r="U123" s="227">
        <v>0</v>
      </c>
      <c r="V123" s="227">
        <v>0</v>
      </c>
      <c r="W123" s="227">
        <v>0</v>
      </c>
      <c r="X123" s="54" t="s">
        <v>408</v>
      </c>
      <c r="Y123" s="54" t="s">
        <v>408</v>
      </c>
      <c r="Z123" s="54" t="s">
        <v>408</v>
      </c>
      <c r="AA123" s="54" t="s">
        <v>408</v>
      </c>
      <c r="AB123" s="54" t="s">
        <v>408</v>
      </c>
      <c r="AC123" s="54" t="s">
        <v>408</v>
      </c>
      <c r="AD123" s="54" t="s">
        <v>408</v>
      </c>
      <c r="AE123" s="54" t="s">
        <v>408</v>
      </c>
      <c r="AF123" s="54" t="s">
        <v>408</v>
      </c>
      <c r="AG123" s="54" t="s">
        <v>408</v>
      </c>
      <c r="AH123" s="54" t="s">
        <v>408</v>
      </c>
      <c r="AI123" s="54" t="s">
        <v>408</v>
      </c>
      <c r="AJ123" s="54" t="s">
        <v>408</v>
      </c>
      <c r="AK123" s="54" t="s">
        <v>408</v>
      </c>
    </row>
    <row r="124" spans="1:37" ht="25.5" x14ac:dyDescent="0.25">
      <c r="A124" s="65" t="s">
        <v>90</v>
      </c>
      <c r="B124" s="119" t="s">
        <v>91</v>
      </c>
      <c r="C124" s="129"/>
      <c r="D124" s="226">
        <v>0</v>
      </c>
      <c r="E124" s="227">
        <v>0</v>
      </c>
      <c r="F124" s="227">
        <v>0</v>
      </c>
      <c r="G124" s="227">
        <v>0</v>
      </c>
      <c r="H124" s="227">
        <v>0</v>
      </c>
      <c r="I124" s="226">
        <v>0</v>
      </c>
      <c r="J124" s="227">
        <v>0</v>
      </c>
      <c r="K124" s="227">
        <v>0</v>
      </c>
      <c r="L124" s="227">
        <v>0</v>
      </c>
      <c r="M124" s="227">
        <v>0</v>
      </c>
      <c r="N124" s="226">
        <v>0</v>
      </c>
      <c r="O124" s="226">
        <v>0</v>
      </c>
      <c r="P124" s="226">
        <v>0</v>
      </c>
      <c r="Q124" s="226">
        <v>0</v>
      </c>
      <c r="R124" s="226">
        <v>0</v>
      </c>
      <c r="S124" s="226">
        <v>0</v>
      </c>
      <c r="T124" s="227">
        <v>0</v>
      </c>
      <c r="U124" s="227">
        <v>0</v>
      </c>
      <c r="V124" s="227">
        <v>0</v>
      </c>
      <c r="W124" s="227">
        <v>0</v>
      </c>
      <c r="X124" s="54" t="s">
        <v>408</v>
      </c>
      <c r="Y124" s="54" t="s">
        <v>408</v>
      </c>
      <c r="Z124" s="54" t="s">
        <v>408</v>
      </c>
      <c r="AA124" s="54" t="s">
        <v>408</v>
      </c>
      <c r="AB124" s="54" t="s">
        <v>408</v>
      </c>
      <c r="AC124" s="54" t="s">
        <v>408</v>
      </c>
      <c r="AD124" s="54" t="s">
        <v>408</v>
      </c>
      <c r="AE124" s="54" t="s">
        <v>408</v>
      </c>
      <c r="AF124" s="54" t="s">
        <v>408</v>
      </c>
      <c r="AG124" s="54" t="s">
        <v>408</v>
      </c>
      <c r="AH124" s="54" t="s">
        <v>408</v>
      </c>
      <c r="AI124" s="54" t="s">
        <v>408</v>
      </c>
      <c r="AJ124" s="54" t="s">
        <v>408</v>
      </c>
      <c r="AK124" s="54" t="s">
        <v>408</v>
      </c>
    </row>
    <row r="125" spans="1:37" ht="30" customHeight="1" x14ac:dyDescent="0.25">
      <c r="A125" s="65" t="s">
        <v>92</v>
      </c>
      <c r="B125" s="119" t="s">
        <v>93</v>
      </c>
      <c r="C125" s="129"/>
      <c r="D125" s="226">
        <v>0</v>
      </c>
      <c r="E125" s="227">
        <v>0</v>
      </c>
      <c r="F125" s="227">
        <v>0</v>
      </c>
      <c r="G125" s="227">
        <v>0</v>
      </c>
      <c r="H125" s="227">
        <v>0</v>
      </c>
      <c r="I125" s="226">
        <v>0</v>
      </c>
      <c r="J125" s="227">
        <v>0</v>
      </c>
      <c r="K125" s="227">
        <v>0</v>
      </c>
      <c r="L125" s="227">
        <v>0</v>
      </c>
      <c r="M125" s="227">
        <v>0</v>
      </c>
      <c r="N125" s="226">
        <v>0</v>
      </c>
      <c r="O125" s="226">
        <v>0</v>
      </c>
      <c r="P125" s="226">
        <v>0</v>
      </c>
      <c r="Q125" s="226">
        <v>0</v>
      </c>
      <c r="R125" s="226">
        <v>0</v>
      </c>
      <c r="S125" s="226">
        <v>0</v>
      </c>
      <c r="T125" s="227">
        <v>0</v>
      </c>
      <c r="U125" s="227">
        <v>0</v>
      </c>
      <c r="V125" s="227">
        <v>0</v>
      </c>
      <c r="W125" s="227">
        <v>0</v>
      </c>
      <c r="X125" s="54" t="s">
        <v>408</v>
      </c>
      <c r="Y125" s="54" t="s">
        <v>408</v>
      </c>
      <c r="Z125" s="54" t="s">
        <v>408</v>
      </c>
      <c r="AA125" s="54" t="s">
        <v>408</v>
      </c>
      <c r="AB125" s="54" t="s">
        <v>408</v>
      </c>
      <c r="AC125" s="54" t="s">
        <v>408</v>
      </c>
      <c r="AD125" s="54" t="s">
        <v>408</v>
      </c>
      <c r="AE125" s="54" t="s">
        <v>408</v>
      </c>
      <c r="AF125" s="54" t="s">
        <v>408</v>
      </c>
      <c r="AG125" s="54" t="s">
        <v>408</v>
      </c>
      <c r="AH125" s="54" t="s">
        <v>408</v>
      </c>
      <c r="AI125" s="54" t="s">
        <v>408</v>
      </c>
      <c r="AJ125" s="54" t="s">
        <v>408</v>
      </c>
      <c r="AK125" s="54" t="s">
        <v>408</v>
      </c>
    </row>
    <row r="126" spans="1:37" s="36" customFormat="1" ht="27.75" customHeight="1" x14ac:dyDescent="0.25">
      <c r="A126" s="103" t="s">
        <v>94</v>
      </c>
      <c r="B126" s="99" t="s">
        <v>95</v>
      </c>
      <c r="C126" s="124"/>
      <c r="D126" s="133">
        <v>0</v>
      </c>
      <c r="E126" s="225">
        <v>0</v>
      </c>
      <c r="F126" s="225">
        <v>0</v>
      </c>
      <c r="G126" s="225">
        <v>0</v>
      </c>
      <c r="H126" s="225">
        <v>0</v>
      </c>
      <c r="I126" s="133">
        <v>0</v>
      </c>
      <c r="J126" s="225">
        <v>0</v>
      </c>
      <c r="K126" s="225">
        <v>0</v>
      </c>
      <c r="L126" s="225">
        <v>0</v>
      </c>
      <c r="M126" s="225">
        <v>0</v>
      </c>
      <c r="N126" s="133">
        <v>0</v>
      </c>
      <c r="O126" s="133">
        <v>0</v>
      </c>
      <c r="P126" s="133">
        <v>0</v>
      </c>
      <c r="Q126" s="133">
        <v>0</v>
      </c>
      <c r="R126" s="133">
        <v>0</v>
      </c>
      <c r="S126" s="133">
        <v>0</v>
      </c>
      <c r="T126" s="225">
        <v>0</v>
      </c>
      <c r="U126" s="225">
        <v>0</v>
      </c>
      <c r="V126" s="225">
        <v>0</v>
      </c>
      <c r="W126" s="225">
        <v>0</v>
      </c>
      <c r="X126" s="52" t="s">
        <v>408</v>
      </c>
      <c r="Y126" s="52" t="s">
        <v>408</v>
      </c>
      <c r="Z126" s="52" t="s">
        <v>408</v>
      </c>
      <c r="AA126" s="52" t="s">
        <v>408</v>
      </c>
      <c r="AB126" s="52" t="s">
        <v>408</v>
      </c>
      <c r="AC126" s="52" t="s">
        <v>408</v>
      </c>
      <c r="AD126" s="52" t="s">
        <v>408</v>
      </c>
      <c r="AE126" s="52" t="s">
        <v>408</v>
      </c>
      <c r="AF126" s="52" t="s">
        <v>408</v>
      </c>
      <c r="AG126" s="52" t="s">
        <v>408</v>
      </c>
      <c r="AH126" s="52" t="s">
        <v>408</v>
      </c>
      <c r="AI126" s="52" t="s">
        <v>408</v>
      </c>
      <c r="AJ126" s="52" t="s">
        <v>408</v>
      </c>
      <c r="AK126" s="52" t="s">
        <v>408</v>
      </c>
    </row>
    <row r="127" spans="1:37" ht="25.5" x14ac:dyDescent="0.25">
      <c r="A127" s="65" t="s">
        <v>96</v>
      </c>
      <c r="B127" s="119" t="s">
        <v>97</v>
      </c>
      <c r="C127" s="129"/>
      <c r="D127" s="226">
        <v>0</v>
      </c>
      <c r="E127" s="227">
        <v>0</v>
      </c>
      <c r="F127" s="227">
        <v>0</v>
      </c>
      <c r="G127" s="227">
        <v>0</v>
      </c>
      <c r="H127" s="227">
        <v>0</v>
      </c>
      <c r="I127" s="226">
        <v>0</v>
      </c>
      <c r="J127" s="227">
        <v>0</v>
      </c>
      <c r="K127" s="227">
        <v>0</v>
      </c>
      <c r="L127" s="227">
        <v>0</v>
      </c>
      <c r="M127" s="227">
        <v>0</v>
      </c>
      <c r="N127" s="226">
        <v>0</v>
      </c>
      <c r="O127" s="226">
        <v>0</v>
      </c>
      <c r="P127" s="226">
        <v>0</v>
      </c>
      <c r="Q127" s="226">
        <v>0</v>
      </c>
      <c r="R127" s="226">
        <v>0</v>
      </c>
      <c r="S127" s="226">
        <v>0</v>
      </c>
      <c r="T127" s="227">
        <v>0</v>
      </c>
      <c r="U127" s="227">
        <v>0</v>
      </c>
      <c r="V127" s="227">
        <v>0</v>
      </c>
      <c r="W127" s="227">
        <v>0</v>
      </c>
      <c r="X127" s="54" t="s">
        <v>408</v>
      </c>
      <c r="Y127" s="54" t="s">
        <v>408</v>
      </c>
      <c r="Z127" s="54" t="s">
        <v>408</v>
      </c>
      <c r="AA127" s="54" t="s">
        <v>408</v>
      </c>
      <c r="AB127" s="54" t="s">
        <v>408</v>
      </c>
      <c r="AC127" s="54" t="s">
        <v>408</v>
      </c>
      <c r="AD127" s="54" t="s">
        <v>408</v>
      </c>
      <c r="AE127" s="54" t="s">
        <v>408</v>
      </c>
      <c r="AF127" s="54" t="s">
        <v>408</v>
      </c>
      <c r="AG127" s="54" t="s">
        <v>408</v>
      </c>
      <c r="AH127" s="54" t="s">
        <v>408</v>
      </c>
      <c r="AI127" s="54" t="s">
        <v>408</v>
      </c>
      <c r="AJ127" s="54" t="s">
        <v>408</v>
      </c>
      <c r="AK127" s="54" t="s">
        <v>408</v>
      </c>
    </row>
    <row r="128" spans="1:37" ht="25.5" x14ac:dyDescent="0.25">
      <c r="A128" s="65" t="s">
        <v>98</v>
      </c>
      <c r="B128" s="119" t="s">
        <v>99</v>
      </c>
      <c r="C128" s="129"/>
      <c r="D128" s="226">
        <v>0</v>
      </c>
      <c r="E128" s="227">
        <v>0</v>
      </c>
      <c r="F128" s="227">
        <v>0</v>
      </c>
      <c r="G128" s="227">
        <v>0</v>
      </c>
      <c r="H128" s="227">
        <v>0</v>
      </c>
      <c r="I128" s="226">
        <v>0</v>
      </c>
      <c r="J128" s="227">
        <v>0</v>
      </c>
      <c r="K128" s="227">
        <v>0</v>
      </c>
      <c r="L128" s="227">
        <v>0</v>
      </c>
      <c r="M128" s="227">
        <v>0</v>
      </c>
      <c r="N128" s="226">
        <v>0</v>
      </c>
      <c r="O128" s="226">
        <v>0</v>
      </c>
      <c r="P128" s="226">
        <v>0</v>
      </c>
      <c r="Q128" s="226">
        <v>0</v>
      </c>
      <c r="R128" s="226">
        <v>0</v>
      </c>
      <c r="S128" s="226">
        <v>0</v>
      </c>
      <c r="T128" s="227">
        <v>0</v>
      </c>
      <c r="U128" s="227">
        <v>0</v>
      </c>
      <c r="V128" s="227">
        <v>0</v>
      </c>
      <c r="W128" s="227">
        <v>0</v>
      </c>
      <c r="X128" s="54" t="s">
        <v>408</v>
      </c>
      <c r="Y128" s="54" t="s">
        <v>408</v>
      </c>
      <c r="Z128" s="54" t="s">
        <v>408</v>
      </c>
      <c r="AA128" s="54" t="s">
        <v>408</v>
      </c>
      <c r="AB128" s="54" t="s">
        <v>408</v>
      </c>
      <c r="AC128" s="54" t="s">
        <v>408</v>
      </c>
      <c r="AD128" s="54" t="s">
        <v>408</v>
      </c>
      <c r="AE128" s="54" t="s">
        <v>408</v>
      </c>
      <c r="AF128" s="54" t="s">
        <v>408</v>
      </c>
      <c r="AG128" s="54" t="s">
        <v>408</v>
      </c>
      <c r="AH128" s="54" t="s">
        <v>408</v>
      </c>
      <c r="AI128" s="54" t="s">
        <v>408</v>
      </c>
      <c r="AJ128" s="54" t="s">
        <v>408</v>
      </c>
      <c r="AK128" s="54" t="s">
        <v>408</v>
      </c>
    </row>
    <row r="129" spans="1:37" s="35" customFormat="1" ht="38.25" x14ac:dyDescent="0.25">
      <c r="A129" s="56" t="s">
        <v>100</v>
      </c>
      <c r="B129" s="99" t="s">
        <v>101</v>
      </c>
      <c r="C129" s="124"/>
      <c r="D129" s="133">
        <v>0</v>
      </c>
      <c r="E129" s="225">
        <v>0</v>
      </c>
      <c r="F129" s="225">
        <v>0</v>
      </c>
      <c r="G129" s="225">
        <v>0</v>
      </c>
      <c r="H129" s="225">
        <v>0</v>
      </c>
      <c r="I129" s="133">
        <v>0</v>
      </c>
      <c r="J129" s="225">
        <v>0</v>
      </c>
      <c r="K129" s="225">
        <v>0</v>
      </c>
      <c r="L129" s="225">
        <v>0</v>
      </c>
      <c r="M129" s="225">
        <v>0</v>
      </c>
      <c r="N129" s="133">
        <v>0</v>
      </c>
      <c r="O129" s="133">
        <v>0</v>
      </c>
      <c r="P129" s="133">
        <v>0</v>
      </c>
      <c r="Q129" s="133">
        <v>0</v>
      </c>
      <c r="R129" s="133">
        <v>0</v>
      </c>
      <c r="S129" s="133">
        <v>0</v>
      </c>
      <c r="T129" s="225">
        <v>0</v>
      </c>
      <c r="U129" s="225">
        <v>0</v>
      </c>
      <c r="V129" s="225">
        <v>0</v>
      </c>
      <c r="W129" s="225">
        <v>0</v>
      </c>
      <c r="X129" s="52" t="s">
        <v>408</v>
      </c>
      <c r="Y129" s="52" t="s">
        <v>408</v>
      </c>
      <c r="Z129" s="52" t="s">
        <v>408</v>
      </c>
      <c r="AA129" s="52" t="s">
        <v>408</v>
      </c>
      <c r="AB129" s="52" t="s">
        <v>408</v>
      </c>
      <c r="AC129" s="52" t="s">
        <v>408</v>
      </c>
      <c r="AD129" s="52" t="s">
        <v>408</v>
      </c>
      <c r="AE129" s="52" t="s">
        <v>408</v>
      </c>
      <c r="AF129" s="52" t="s">
        <v>408</v>
      </c>
      <c r="AG129" s="52" t="s">
        <v>408</v>
      </c>
      <c r="AH129" s="52" t="s">
        <v>408</v>
      </c>
      <c r="AI129" s="52" t="s">
        <v>408</v>
      </c>
      <c r="AJ129" s="52" t="s">
        <v>408</v>
      </c>
      <c r="AK129" s="52" t="s">
        <v>408</v>
      </c>
    </row>
    <row r="130" spans="1:37" ht="38.25" x14ac:dyDescent="0.25">
      <c r="A130" s="98" t="s">
        <v>102</v>
      </c>
      <c r="B130" s="119" t="s">
        <v>103</v>
      </c>
      <c r="C130" s="129"/>
      <c r="D130" s="226">
        <v>0</v>
      </c>
      <c r="E130" s="227">
        <v>0</v>
      </c>
      <c r="F130" s="227">
        <v>0</v>
      </c>
      <c r="G130" s="227">
        <v>0</v>
      </c>
      <c r="H130" s="227">
        <v>0</v>
      </c>
      <c r="I130" s="226">
        <v>0</v>
      </c>
      <c r="J130" s="227">
        <v>0</v>
      </c>
      <c r="K130" s="227">
        <v>0</v>
      </c>
      <c r="L130" s="227">
        <v>0</v>
      </c>
      <c r="M130" s="227">
        <v>0</v>
      </c>
      <c r="N130" s="226">
        <v>0</v>
      </c>
      <c r="O130" s="226">
        <v>0</v>
      </c>
      <c r="P130" s="226">
        <v>0</v>
      </c>
      <c r="Q130" s="226">
        <v>0</v>
      </c>
      <c r="R130" s="226">
        <v>0</v>
      </c>
      <c r="S130" s="226">
        <v>0</v>
      </c>
      <c r="T130" s="227">
        <v>0</v>
      </c>
      <c r="U130" s="227">
        <v>0</v>
      </c>
      <c r="V130" s="227">
        <v>0</v>
      </c>
      <c r="W130" s="227">
        <v>0</v>
      </c>
      <c r="X130" s="54" t="s">
        <v>408</v>
      </c>
      <c r="Y130" s="54" t="s">
        <v>408</v>
      </c>
      <c r="Z130" s="54" t="s">
        <v>408</v>
      </c>
      <c r="AA130" s="54" t="s">
        <v>408</v>
      </c>
      <c r="AB130" s="54" t="s">
        <v>408</v>
      </c>
      <c r="AC130" s="54" t="s">
        <v>408</v>
      </c>
      <c r="AD130" s="54" t="s">
        <v>408</v>
      </c>
      <c r="AE130" s="54" t="s">
        <v>408</v>
      </c>
      <c r="AF130" s="54" t="s">
        <v>408</v>
      </c>
      <c r="AG130" s="54" t="s">
        <v>408</v>
      </c>
      <c r="AH130" s="54" t="s">
        <v>408</v>
      </c>
      <c r="AI130" s="54" t="s">
        <v>408</v>
      </c>
      <c r="AJ130" s="54" t="s">
        <v>408</v>
      </c>
      <c r="AK130" s="54" t="s">
        <v>408</v>
      </c>
    </row>
    <row r="131" spans="1:37" ht="38.25" x14ac:dyDescent="0.25">
      <c r="A131" s="98" t="s">
        <v>104</v>
      </c>
      <c r="B131" s="119" t="s">
        <v>105</v>
      </c>
      <c r="C131" s="129"/>
      <c r="D131" s="226">
        <v>0</v>
      </c>
      <c r="E131" s="227">
        <v>0</v>
      </c>
      <c r="F131" s="227">
        <v>0</v>
      </c>
      <c r="G131" s="227">
        <v>0</v>
      </c>
      <c r="H131" s="227">
        <v>0</v>
      </c>
      <c r="I131" s="226">
        <v>0</v>
      </c>
      <c r="J131" s="227">
        <v>0</v>
      </c>
      <c r="K131" s="227">
        <v>0</v>
      </c>
      <c r="L131" s="227">
        <v>0</v>
      </c>
      <c r="M131" s="227">
        <v>0</v>
      </c>
      <c r="N131" s="226">
        <v>0</v>
      </c>
      <c r="O131" s="226">
        <v>0</v>
      </c>
      <c r="P131" s="226">
        <v>0</v>
      </c>
      <c r="Q131" s="226">
        <v>0</v>
      </c>
      <c r="R131" s="226">
        <v>0</v>
      </c>
      <c r="S131" s="226">
        <v>0</v>
      </c>
      <c r="T131" s="227">
        <v>0</v>
      </c>
      <c r="U131" s="227">
        <v>0</v>
      </c>
      <c r="V131" s="227">
        <v>0</v>
      </c>
      <c r="W131" s="227">
        <v>0</v>
      </c>
      <c r="X131" s="54" t="s">
        <v>408</v>
      </c>
      <c r="Y131" s="54" t="s">
        <v>408</v>
      </c>
      <c r="Z131" s="54" t="s">
        <v>408</v>
      </c>
      <c r="AA131" s="54" t="s">
        <v>408</v>
      </c>
      <c r="AB131" s="54" t="s">
        <v>408</v>
      </c>
      <c r="AC131" s="54" t="s">
        <v>408</v>
      </c>
      <c r="AD131" s="54" t="s">
        <v>408</v>
      </c>
      <c r="AE131" s="54" t="s">
        <v>408</v>
      </c>
      <c r="AF131" s="54" t="s">
        <v>408</v>
      </c>
      <c r="AG131" s="54" t="s">
        <v>408</v>
      </c>
      <c r="AH131" s="54" t="s">
        <v>408</v>
      </c>
      <c r="AI131" s="54" t="s">
        <v>408</v>
      </c>
      <c r="AJ131" s="54" t="s">
        <v>408</v>
      </c>
      <c r="AK131" s="54" t="s">
        <v>408</v>
      </c>
    </row>
    <row r="132" spans="1:37" s="35" customFormat="1" ht="25.5" x14ac:dyDescent="0.25">
      <c r="A132" s="56" t="s">
        <v>106</v>
      </c>
      <c r="B132" s="99" t="s">
        <v>107</v>
      </c>
      <c r="C132" s="124"/>
      <c r="D132" s="133">
        <v>0</v>
      </c>
      <c r="E132" s="225">
        <v>0</v>
      </c>
      <c r="F132" s="225">
        <v>0</v>
      </c>
      <c r="G132" s="225">
        <v>0</v>
      </c>
      <c r="H132" s="225">
        <v>0</v>
      </c>
      <c r="I132" s="133">
        <v>0</v>
      </c>
      <c r="J132" s="225">
        <v>0</v>
      </c>
      <c r="K132" s="225">
        <v>0</v>
      </c>
      <c r="L132" s="225">
        <v>0</v>
      </c>
      <c r="M132" s="225">
        <v>0</v>
      </c>
      <c r="N132" s="133">
        <v>0</v>
      </c>
      <c r="O132" s="133">
        <v>0</v>
      </c>
      <c r="P132" s="133">
        <v>0</v>
      </c>
      <c r="Q132" s="133">
        <v>0</v>
      </c>
      <c r="R132" s="133">
        <v>0</v>
      </c>
      <c r="S132" s="133">
        <v>0</v>
      </c>
      <c r="T132" s="225">
        <v>0</v>
      </c>
      <c r="U132" s="225">
        <v>0</v>
      </c>
      <c r="V132" s="225">
        <v>0</v>
      </c>
      <c r="W132" s="225">
        <v>0</v>
      </c>
      <c r="X132" s="52" t="s">
        <v>408</v>
      </c>
      <c r="Y132" s="52" t="s">
        <v>408</v>
      </c>
      <c r="Z132" s="52" t="s">
        <v>408</v>
      </c>
      <c r="AA132" s="52" t="s">
        <v>408</v>
      </c>
      <c r="AB132" s="52" t="s">
        <v>408</v>
      </c>
      <c r="AC132" s="52" t="s">
        <v>408</v>
      </c>
      <c r="AD132" s="52" t="s">
        <v>408</v>
      </c>
      <c r="AE132" s="52" t="s">
        <v>408</v>
      </c>
      <c r="AF132" s="52" t="s">
        <v>408</v>
      </c>
      <c r="AG132" s="52" t="s">
        <v>408</v>
      </c>
      <c r="AH132" s="52" t="s">
        <v>408</v>
      </c>
      <c r="AI132" s="52" t="s">
        <v>408</v>
      </c>
      <c r="AJ132" s="52" t="s">
        <v>408</v>
      </c>
      <c r="AK132" s="52" t="s">
        <v>408</v>
      </c>
    </row>
    <row r="133" spans="1:37" s="35" customFormat="1" ht="25.5" x14ac:dyDescent="0.25">
      <c r="A133" s="56" t="s">
        <v>108</v>
      </c>
      <c r="B133" s="99" t="s">
        <v>109</v>
      </c>
      <c r="C133" s="124"/>
      <c r="D133" s="133">
        <v>0</v>
      </c>
      <c r="E133" s="225">
        <v>0</v>
      </c>
      <c r="F133" s="225">
        <v>0</v>
      </c>
      <c r="G133" s="225">
        <v>0</v>
      </c>
      <c r="H133" s="225">
        <v>0</v>
      </c>
      <c r="I133" s="133">
        <v>0</v>
      </c>
      <c r="J133" s="225">
        <v>0</v>
      </c>
      <c r="K133" s="225">
        <v>0</v>
      </c>
      <c r="L133" s="225">
        <v>0</v>
      </c>
      <c r="M133" s="225">
        <v>0</v>
      </c>
      <c r="N133" s="133">
        <v>0</v>
      </c>
      <c r="O133" s="133">
        <v>0</v>
      </c>
      <c r="P133" s="133">
        <v>0</v>
      </c>
      <c r="Q133" s="133">
        <v>0</v>
      </c>
      <c r="R133" s="133">
        <v>0</v>
      </c>
      <c r="S133" s="133">
        <v>0</v>
      </c>
      <c r="T133" s="225">
        <v>0</v>
      </c>
      <c r="U133" s="225">
        <v>0</v>
      </c>
      <c r="V133" s="225">
        <v>0</v>
      </c>
      <c r="W133" s="225">
        <v>0</v>
      </c>
      <c r="X133" s="52" t="s">
        <v>408</v>
      </c>
      <c r="Y133" s="52" t="s">
        <v>408</v>
      </c>
      <c r="Z133" s="52" t="s">
        <v>408</v>
      </c>
      <c r="AA133" s="52" t="s">
        <v>408</v>
      </c>
      <c r="AB133" s="52" t="s">
        <v>408</v>
      </c>
      <c r="AC133" s="52" t="s">
        <v>408</v>
      </c>
      <c r="AD133" s="52" t="s">
        <v>408</v>
      </c>
      <c r="AE133" s="52" t="s">
        <v>408</v>
      </c>
      <c r="AF133" s="52" t="s">
        <v>408</v>
      </c>
      <c r="AG133" s="52" t="s">
        <v>408</v>
      </c>
      <c r="AH133" s="52" t="s">
        <v>408</v>
      </c>
      <c r="AI133" s="52" t="s">
        <v>408</v>
      </c>
      <c r="AJ133" s="52" t="s">
        <v>408</v>
      </c>
      <c r="AK133" s="52" t="s">
        <v>408</v>
      </c>
    </row>
    <row r="134" spans="1:37" s="35" customFormat="1" x14ac:dyDescent="0.25">
      <c r="A134" s="56" t="s">
        <v>110</v>
      </c>
      <c r="B134" s="99" t="s">
        <v>111</v>
      </c>
      <c r="C134" s="124"/>
      <c r="D134" s="228">
        <v>0</v>
      </c>
      <c r="E134" s="229">
        <v>0</v>
      </c>
      <c r="F134" s="229">
        <v>0</v>
      </c>
      <c r="G134" s="229">
        <v>0</v>
      </c>
      <c r="H134" s="229">
        <v>0</v>
      </c>
      <c r="I134" s="228">
        <v>0</v>
      </c>
      <c r="J134" s="229">
        <v>0</v>
      </c>
      <c r="K134" s="229">
        <v>0</v>
      </c>
      <c r="L134" s="229">
        <v>0</v>
      </c>
      <c r="M134" s="229">
        <v>0</v>
      </c>
      <c r="N134" s="228">
        <v>0</v>
      </c>
      <c r="O134" s="228">
        <v>0</v>
      </c>
      <c r="P134" s="228">
        <v>0</v>
      </c>
      <c r="Q134" s="228">
        <v>0</v>
      </c>
      <c r="R134" s="228">
        <v>0</v>
      </c>
      <c r="S134" s="228">
        <v>0</v>
      </c>
      <c r="T134" s="229">
        <v>0</v>
      </c>
      <c r="U134" s="229">
        <v>0</v>
      </c>
      <c r="V134" s="229">
        <v>0</v>
      </c>
      <c r="W134" s="229">
        <v>0</v>
      </c>
      <c r="X134" s="52" t="s">
        <v>408</v>
      </c>
      <c r="Y134" s="52" t="s">
        <v>408</v>
      </c>
      <c r="Z134" s="52" t="s">
        <v>408</v>
      </c>
      <c r="AA134" s="52" t="s">
        <v>408</v>
      </c>
      <c r="AB134" s="52" t="s">
        <v>408</v>
      </c>
      <c r="AC134" s="52" t="s">
        <v>408</v>
      </c>
      <c r="AD134" s="52" t="s">
        <v>408</v>
      </c>
      <c r="AE134" s="52" t="s">
        <v>408</v>
      </c>
      <c r="AF134" s="52" t="s">
        <v>408</v>
      </c>
      <c r="AG134" s="52" t="s">
        <v>408</v>
      </c>
      <c r="AH134" s="52" t="s">
        <v>408</v>
      </c>
      <c r="AI134" s="52" t="s">
        <v>408</v>
      </c>
      <c r="AJ134" s="52" t="s">
        <v>408</v>
      </c>
      <c r="AK134" s="52" t="s">
        <v>408</v>
      </c>
    </row>
  </sheetData>
  <mergeCells count="13">
    <mergeCell ref="AB14:AE14"/>
    <mergeCell ref="AF14:AJ14"/>
    <mergeCell ref="AK14:AK15"/>
    <mergeCell ref="AF2:AJ2"/>
    <mergeCell ref="A4:AK4"/>
    <mergeCell ref="A13:A15"/>
    <mergeCell ref="B13:B15"/>
    <mergeCell ref="D13:H14"/>
    <mergeCell ref="I13:M14"/>
    <mergeCell ref="N13:R14"/>
    <mergeCell ref="S13:W14"/>
    <mergeCell ref="X13:AK13"/>
    <mergeCell ref="X14:AA14"/>
  </mergeCells>
  <phoneticPr fontId="68" type="noConversion"/>
  <pageMargins left="0.70866141732283472" right="0.70866141732283472" top="0.74803149606299213" bottom="0.74803149606299213" header="0.31496062992125984" footer="0.31496062992125984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08705-2D98-4A40-AA79-EF75FCE0EF83}">
  <sheetPr>
    <pageSetUpPr fitToPage="1"/>
  </sheetPr>
  <dimension ref="A1:ED56"/>
  <sheetViews>
    <sheetView topLeftCell="A10" zoomScale="80" zoomScaleNormal="80" workbookViewId="0">
      <selection activeCell="FP42" sqref="FP42"/>
    </sheetView>
  </sheetViews>
  <sheetFormatPr defaultColWidth="1.42578125" defaultRowHeight="12.75" x14ac:dyDescent="0.2"/>
  <cols>
    <col min="1" max="34" width="1.42578125" style="14"/>
    <col min="35" max="35" width="1.7109375" style="14" customWidth="1"/>
    <col min="36" max="43" width="1.42578125" style="14"/>
    <col min="44" max="50" width="1.42578125" style="351"/>
    <col min="51" max="51" width="1.5703125" style="351" customWidth="1"/>
    <col min="52" max="59" width="1.42578125" style="351"/>
    <col min="60" max="16384" width="1.42578125" style="14"/>
  </cols>
  <sheetData>
    <row r="1" spans="1:134" s="12" customFormat="1" ht="11.25" x14ac:dyDescent="0.2">
      <c r="AR1" s="350"/>
      <c r="AS1" s="350"/>
      <c r="AT1" s="350"/>
      <c r="AU1" s="350"/>
      <c r="AV1" s="350"/>
      <c r="AW1" s="350"/>
      <c r="AX1" s="350"/>
      <c r="AY1" s="350"/>
      <c r="AZ1" s="350"/>
      <c r="BA1" s="350"/>
      <c r="BB1" s="350"/>
      <c r="BC1" s="350"/>
      <c r="BD1" s="350"/>
      <c r="BE1" s="350"/>
      <c r="BF1" s="350"/>
      <c r="BG1" s="350"/>
      <c r="ED1" s="13" t="s">
        <v>127</v>
      </c>
    </row>
    <row r="2" spans="1:134" s="12" customFormat="1" ht="11.25" x14ac:dyDescent="0.2">
      <c r="AR2" s="350"/>
      <c r="AS2" s="350"/>
      <c r="AT2" s="350"/>
      <c r="AU2" s="350"/>
      <c r="AV2" s="350"/>
      <c r="AW2" s="350"/>
      <c r="AX2" s="350"/>
      <c r="AY2" s="350"/>
      <c r="AZ2" s="350"/>
      <c r="BA2" s="350"/>
      <c r="BB2" s="350"/>
      <c r="BC2" s="350"/>
      <c r="BD2" s="350"/>
      <c r="BE2" s="350"/>
      <c r="BF2" s="350"/>
      <c r="BG2" s="350"/>
      <c r="ED2" s="13" t="s">
        <v>128</v>
      </c>
    </row>
    <row r="3" spans="1:134" s="12" customFormat="1" ht="11.25" x14ac:dyDescent="0.2">
      <c r="AR3" s="350"/>
      <c r="AS3" s="350"/>
      <c r="AT3" s="350"/>
      <c r="AU3" s="350"/>
      <c r="AV3" s="350"/>
      <c r="AW3" s="350"/>
      <c r="AX3" s="350"/>
      <c r="AY3" s="350"/>
      <c r="AZ3" s="350"/>
      <c r="BA3" s="350"/>
      <c r="BB3" s="350"/>
      <c r="BC3" s="350"/>
      <c r="BD3" s="350"/>
      <c r="BE3" s="350"/>
      <c r="BF3" s="350"/>
      <c r="BG3" s="350"/>
      <c r="ED3" s="13" t="s">
        <v>129</v>
      </c>
    </row>
    <row r="4" spans="1:134" x14ac:dyDescent="0.2">
      <c r="ED4" s="15"/>
    </row>
    <row r="5" spans="1:134" s="16" customFormat="1" ht="18.75" x14ac:dyDescent="0.3">
      <c r="A5" s="383" t="s">
        <v>130</v>
      </c>
      <c r="B5" s="383"/>
      <c r="C5" s="383"/>
      <c r="D5" s="383"/>
      <c r="E5" s="383"/>
      <c r="F5" s="383"/>
      <c r="G5" s="383"/>
      <c r="H5" s="383"/>
      <c r="I5" s="383"/>
      <c r="J5" s="383"/>
      <c r="K5" s="383"/>
      <c r="L5" s="383"/>
      <c r="M5" s="383"/>
      <c r="N5" s="383"/>
      <c r="O5" s="383"/>
      <c r="P5" s="383"/>
      <c r="Q5" s="383"/>
      <c r="R5" s="383"/>
      <c r="S5" s="383"/>
      <c r="T5" s="383"/>
      <c r="U5" s="383"/>
      <c r="V5" s="383"/>
      <c r="W5" s="383"/>
      <c r="X5" s="383"/>
      <c r="Y5" s="383"/>
      <c r="Z5" s="383"/>
      <c r="AA5" s="383"/>
      <c r="AB5" s="383"/>
      <c r="AC5" s="383"/>
      <c r="AD5" s="383"/>
      <c r="AE5" s="383"/>
      <c r="AF5" s="383"/>
      <c r="AG5" s="383"/>
      <c r="AH5" s="383"/>
      <c r="AI5" s="383"/>
      <c r="AJ5" s="383"/>
      <c r="AK5" s="383"/>
      <c r="AL5" s="383"/>
      <c r="AM5" s="383"/>
      <c r="AN5" s="383"/>
      <c r="AO5" s="383"/>
      <c r="AP5" s="383"/>
      <c r="AQ5" s="383"/>
      <c r="AR5" s="383"/>
      <c r="AS5" s="383"/>
      <c r="AT5" s="383"/>
      <c r="AU5" s="383"/>
      <c r="AV5" s="383"/>
      <c r="AW5" s="383"/>
      <c r="AX5" s="383"/>
      <c r="AY5" s="383"/>
      <c r="AZ5" s="383"/>
      <c r="BA5" s="383"/>
      <c r="BB5" s="383"/>
      <c r="BC5" s="383"/>
      <c r="BD5" s="383"/>
      <c r="BE5" s="383"/>
      <c r="BF5" s="383"/>
      <c r="BG5" s="383"/>
      <c r="BH5" s="383"/>
      <c r="BI5" s="383"/>
      <c r="BJ5" s="383"/>
      <c r="BK5" s="383"/>
      <c r="BL5" s="383"/>
      <c r="BM5" s="383"/>
      <c r="BN5" s="383"/>
      <c r="BO5" s="383"/>
      <c r="BP5" s="384" t="s">
        <v>131</v>
      </c>
      <c r="BQ5" s="384"/>
      <c r="BR5" s="384"/>
      <c r="BS5" s="384"/>
      <c r="BT5" s="384"/>
      <c r="BU5" s="384"/>
      <c r="BV5" s="384"/>
      <c r="BW5" s="384"/>
      <c r="BX5" s="384"/>
      <c r="BY5" s="384"/>
      <c r="BZ5" s="384"/>
      <c r="CA5" s="384"/>
      <c r="CB5" s="384"/>
      <c r="CC5" s="384"/>
      <c r="CD5" s="384"/>
      <c r="CE5" s="384"/>
      <c r="CF5" s="384"/>
      <c r="CG5" s="384"/>
      <c r="CH5" s="384"/>
      <c r="CI5" s="384"/>
      <c r="CJ5" s="384"/>
      <c r="CK5" s="384"/>
      <c r="CL5" s="384"/>
      <c r="CM5" s="384"/>
      <c r="CN5" s="384"/>
      <c r="CO5" s="384"/>
      <c r="CP5" s="384"/>
      <c r="CQ5" s="384"/>
      <c r="CR5" s="384"/>
      <c r="CS5" s="384"/>
      <c r="CT5" s="384"/>
      <c r="CU5" s="384"/>
      <c r="CV5" s="384"/>
      <c r="CW5" s="384"/>
      <c r="CX5" s="384"/>
      <c r="CY5" s="384"/>
      <c r="CZ5" s="384"/>
      <c r="DA5" s="384"/>
      <c r="DB5" s="384"/>
      <c r="DC5" s="384"/>
      <c r="DD5" s="384"/>
      <c r="DE5" s="384"/>
      <c r="DF5" s="384"/>
      <c r="DG5" s="384"/>
      <c r="DH5" s="384"/>
      <c r="DI5" s="384"/>
      <c r="DJ5" s="384"/>
      <c r="DK5" s="384"/>
      <c r="DL5" s="384"/>
      <c r="DM5" s="384"/>
      <c r="DN5" s="384"/>
      <c r="DO5" s="384"/>
      <c r="DP5" s="384"/>
      <c r="DQ5" s="384"/>
      <c r="DR5" s="384"/>
      <c r="DS5" s="384"/>
      <c r="DT5" s="384"/>
      <c r="DU5" s="384"/>
      <c r="DV5" s="384"/>
      <c r="DW5" s="384"/>
      <c r="DX5" s="384"/>
      <c r="DY5" s="384"/>
      <c r="DZ5" s="384"/>
      <c r="EA5" s="384"/>
      <c r="EB5" s="384"/>
      <c r="EC5" s="384"/>
      <c r="ED5" s="384"/>
    </row>
    <row r="6" spans="1:134" s="16" customFormat="1" ht="18.75" x14ac:dyDescent="0.3">
      <c r="A6" s="383" t="s">
        <v>132</v>
      </c>
      <c r="B6" s="383"/>
      <c r="C6" s="383"/>
      <c r="D6" s="383"/>
      <c r="E6" s="383"/>
      <c r="F6" s="383"/>
      <c r="G6" s="383"/>
      <c r="H6" s="383"/>
      <c r="I6" s="383"/>
      <c r="J6" s="383"/>
      <c r="K6" s="383"/>
      <c r="L6" s="383"/>
      <c r="M6" s="383"/>
      <c r="N6" s="383"/>
      <c r="O6" s="383"/>
      <c r="P6" s="383"/>
      <c r="Q6" s="383"/>
      <c r="R6" s="383"/>
      <c r="S6" s="383"/>
      <c r="T6" s="383"/>
      <c r="U6" s="383"/>
      <c r="V6" s="383"/>
      <c r="W6" s="383"/>
      <c r="X6" s="383"/>
      <c r="Y6" s="383"/>
      <c r="Z6" s="383"/>
      <c r="AA6" s="383"/>
      <c r="AB6" s="383"/>
      <c r="AC6" s="383"/>
      <c r="AD6" s="383"/>
      <c r="AE6" s="383"/>
      <c r="AF6" s="383"/>
      <c r="AG6" s="383"/>
      <c r="AH6" s="383"/>
      <c r="AI6" s="383"/>
      <c r="AJ6" s="383"/>
      <c r="AK6" s="383"/>
      <c r="AL6" s="383"/>
      <c r="AM6" s="383"/>
      <c r="AN6" s="383"/>
      <c r="AO6" s="383"/>
      <c r="AP6" s="383"/>
      <c r="AQ6" s="383"/>
      <c r="AR6" s="383"/>
      <c r="AS6" s="383"/>
      <c r="AT6" s="383"/>
      <c r="AU6" s="383"/>
      <c r="AV6" s="383"/>
      <c r="AW6" s="383"/>
      <c r="AX6" s="383"/>
      <c r="AY6" s="383"/>
      <c r="AZ6" s="383"/>
      <c r="BA6" s="383"/>
      <c r="BB6" s="383"/>
      <c r="BC6" s="383"/>
      <c r="BD6" s="383"/>
      <c r="BE6" s="383"/>
      <c r="BF6" s="383"/>
      <c r="BG6" s="383"/>
      <c r="BH6" s="383"/>
      <c r="BI6" s="383"/>
      <c r="BJ6" s="383"/>
      <c r="BK6" s="383"/>
      <c r="BL6" s="383"/>
      <c r="BM6" s="383"/>
      <c r="BN6" s="383"/>
      <c r="BO6" s="383"/>
      <c r="BP6" s="384" t="s">
        <v>133</v>
      </c>
      <c r="BQ6" s="384"/>
      <c r="BR6" s="384"/>
      <c r="BS6" s="384"/>
      <c r="BT6" s="384"/>
      <c r="BU6" s="384"/>
      <c r="BV6" s="384"/>
      <c r="BW6" s="384"/>
      <c r="BX6" s="384"/>
      <c r="BY6" s="384"/>
      <c r="BZ6" s="384"/>
      <c r="CA6" s="384"/>
      <c r="CB6" s="384"/>
      <c r="CC6" s="384"/>
      <c r="CD6" s="384"/>
      <c r="CE6" s="384"/>
      <c r="CF6" s="384"/>
      <c r="CG6" s="384"/>
      <c r="CH6" s="384"/>
      <c r="CI6" s="384"/>
      <c r="CJ6" s="384"/>
      <c r="CK6" s="384"/>
      <c r="CL6" s="384"/>
      <c r="CM6" s="384"/>
      <c r="CN6" s="384"/>
      <c r="CO6" s="384"/>
      <c r="CP6" s="384"/>
      <c r="CQ6" s="384"/>
      <c r="CR6" s="384"/>
      <c r="CS6" s="384"/>
      <c r="CT6" s="384"/>
      <c r="CU6" s="384"/>
      <c r="CV6" s="384"/>
      <c r="CW6" s="384"/>
      <c r="CX6" s="384"/>
      <c r="CY6" s="384"/>
      <c r="CZ6" s="384"/>
      <c r="DA6" s="384"/>
      <c r="DB6" s="384"/>
      <c r="DC6" s="384"/>
      <c r="DD6" s="384"/>
      <c r="DE6" s="384"/>
      <c r="DF6" s="384"/>
      <c r="DG6" s="384"/>
      <c r="DH6" s="384"/>
      <c r="DI6" s="384"/>
      <c r="DJ6" s="384"/>
      <c r="DK6" s="384"/>
      <c r="DL6" s="384"/>
      <c r="DM6" s="384"/>
      <c r="DN6" s="384"/>
      <c r="DO6" s="384"/>
      <c r="DP6" s="384"/>
      <c r="DQ6" s="384"/>
      <c r="DR6" s="384"/>
      <c r="DS6" s="384"/>
      <c r="DT6" s="384"/>
      <c r="DU6" s="384"/>
      <c r="DV6" s="384"/>
      <c r="DW6" s="384"/>
      <c r="DX6" s="384"/>
      <c r="DY6" s="384"/>
      <c r="DZ6" s="384"/>
      <c r="EA6" s="384"/>
      <c r="EB6" s="384"/>
      <c r="EC6" s="384"/>
      <c r="ED6" s="384"/>
    </row>
    <row r="7" spans="1:134" x14ac:dyDescent="0.2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352"/>
      <c r="AS7" s="352"/>
      <c r="AT7" s="352"/>
      <c r="AU7" s="352"/>
      <c r="AV7" s="352"/>
      <c r="AW7" s="352"/>
      <c r="AX7" s="352"/>
      <c r="AY7" s="352"/>
      <c r="AZ7" s="352"/>
      <c r="BA7" s="352"/>
      <c r="BB7" s="352"/>
      <c r="BC7" s="352"/>
      <c r="BD7" s="352"/>
      <c r="BE7" s="352"/>
      <c r="BF7" s="352"/>
      <c r="BG7" s="352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</row>
    <row r="8" spans="1:134" x14ac:dyDescent="0.2"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5" t="s">
        <v>114</v>
      </c>
    </row>
    <row r="9" spans="1:134" x14ac:dyDescent="0.2"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5" t="s">
        <v>198</v>
      </c>
    </row>
    <row r="10" spans="1:134" x14ac:dyDescent="0.2">
      <c r="DL10" s="385"/>
      <c r="DM10" s="385"/>
      <c r="DN10" s="385"/>
      <c r="DO10" s="385"/>
      <c r="DP10" s="385"/>
      <c r="DQ10" s="385"/>
      <c r="DR10" s="385"/>
      <c r="DS10" s="385"/>
      <c r="DT10" s="385"/>
      <c r="DU10" s="385"/>
      <c r="DV10" s="385"/>
      <c r="DW10" s="385"/>
      <c r="DX10" s="385"/>
      <c r="DY10" s="385"/>
      <c r="DZ10" s="385"/>
      <c r="EA10" s="385"/>
      <c r="EB10" s="385"/>
      <c r="EC10" s="385"/>
      <c r="ED10" s="385"/>
    </row>
    <row r="11" spans="1:134" s="18" customFormat="1" x14ac:dyDescent="0.2">
      <c r="AR11" s="353"/>
      <c r="AS11" s="353"/>
      <c r="AT11" s="353"/>
      <c r="AU11" s="353"/>
      <c r="AV11" s="353"/>
      <c r="AW11" s="353"/>
      <c r="AX11" s="353"/>
      <c r="AY11" s="353"/>
      <c r="AZ11" s="353"/>
      <c r="BA11" s="353"/>
      <c r="BB11" s="353"/>
      <c r="BC11" s="353"/>
      <c r="BD11" s="353"/>
      <c r="BE11" s="353"/>
      <c r="BF11" s="353"/>
      <c r="BG11" s="353"/>
      <c r="DL11" s="386" t="s">
        <v>116</v>
      </c>
      <c r="DM11" s="386"/>
      <c r="DN11" s="386"/>
      <c r="DO11" s="386"/>
      <c r="DP11" s="386"/>
      <c r="DQ11" s="386"/>
      <c r="DR11" s="386"/>
      <c r="DS11" s="386"/>
      <c r="DT11" s="386"/>
      <c r="DU11" s="386"/>
      <c r="DV11" s="386"/>
      <c r="DW11" s="386"/>
      <c r="DX11" s="386"/>
      <c r="DY11" s="386"/>
      <c r="DZ11" s="386"/>
      <c r="EA11" s="386"/>
      <c r="EB11" s="386"/>
      <c r="EC11" s="386"/>
      <c r="ED11" s="386"/>
    </row>
    <row r="12" spans="1:134" x14ac:dyDescent="0.2">
      <c r="DL12" s="15" t="s">
        <v>134</v>
      </c>
      <c r="DM12" s="387"/>
      <c r="DN12" s="387"/>
      <c r="DO12" s="17" t="s">
        <v>135</v>
      </c>
      <c r="DP12" s="388"/>
      <c r="DQ12" s="388"/>
      <c r="DR12" s="388"/>
      <c r="DS12" s="388"/>
      <c r="DT12" s="388"/>
      <c r="DU12" s="388"/>
      <c r="DV12" s="388"/>
      <c r="DW12" s="388"/>
      <c r="DX12" s="389" t="s">
        <v>136</v>
      </c>
      <c r="DY12" s="389"/>
      <c r="DZ12" s="387" t="s">
        <v>413</v>
      </c>
      <c r="EA12" s="387"/>
      <c r="EB12" s="17" t="s">
        <v>137</v>
      </c>
      <c r="EC12" s="17"/>
      <c r="ED12" s="17"/>
    </row>
    <row r="13" spans="1:134" x14ac:dyDescent="0.2"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20" t="s">
        <v>138</v>
      </c>
    </row>
    <row r="14" spans="1:134" ht="13.5" thickBot="1" x14ac:dyDescent="0.25">
      <c r="ED14" s="15"/>
    </row>
    <row r="15" spans="1:134" x14ac:dyDescent="0.2">
      <c r="A15" s="390" t="s">
        <v>139</v>
      </c>
      <c r="B15" s="391"/>
      <c r="C15" s="391"/>
      <c r="D15" s="391"/>
      <c r="E15" s="391" t="s">
        <v>140</v>
      </c>
      <c r="F15" s="391"/>
      <c r="G15" s="391"/>
      <c r="H15" s="391"/>
      <c r="I15" s="391"/>
      <c r="J15" s="391"/>
      <c r="K15" s="391"/>
      <c r="L15" s="391"/>
      <c r="M15" s="391"/>
      <c r="N15" s="391"/>
      <c r="O15" s="391"/>
      <c r="P15" s="391"/>
      <c r="Q15" s="391"/>
      <c r="R15" s="391"/>
      <c r="S15" s="391"/>
      <c r="T15" s="391"/>
      <c r="U15" s="391"/>
      <c r="V15" s="391"/>
      <c r="W15" s="391"/>
      <c r="X15" s="391"/>
      <c r="Y15" s="391"/>
      <c r="Z15" s="391"/>
      <c r="AA15" s="391"/>
      <c r="AB15" s="392" t="s">
        <v>141</v>
      </c>
      <c r="AC15" s="393"/>
      <c r="AD15" s="393"/>
      <c r="AE15" s="393"/>
      <c r="AF15" s="393"/>
      <c r="AG15" s="393"/>
      <c r="AH15" s="393"/>
      <c r="AI15" s="393"/>
      <c r="AJ15" s="393"/>
      <c r="AK15" s="393"/>
      <c r="AL15" s="393"/>
      <c r="AM15" s="393"/>
      <c r="AN15" s="393"/>
      <c r="AO15" s="393"/>
      <c r="AP15" s="393"/>
      <c r="AQ15" s="393"/>
      <c r="AR15" s="393"/>
      <c r="AS15" s="393"/>
      <c r="AT15" s="393"/>
      <c r="AU15" s="393"/>
      <c r="AV15" s="393"/>
      <c r="AW15" s="393"/>
      <c r="AX15" s="393"/>
      <c r="AY15" s="393"/>
      <c r="AZ15" s="393"/>
      <c r="BA15" s="393"/>
      <c r="BB15" s="393"/>
      <c r="BC15" s="393"/>
      <c r="BD15" s="393"/>
      <c r="BE15" s="393"/>
      <c r="BF15" s="393"/>
      <c r="BG15" s="393"/>
      <c r="BH15" s="393"/>
      <c r="BI15" s="393"/>
      <c r="BJ15" s="393"/>
      <c r="BK15" s="393"/>
      <c r="BL15" s="393"/>
      <c r="BM15" s="393"/>
      <c r="BN15" s="393"/>
      <c r="BO15" s="393"/>
      <c r="BP15" s="394" t="s">
        <v>142</v>
      </c>
      <c r="BQ15" s="394"/>
      <c r="BR15" s="394"/>
      <c r="BS15" s="394"/>
      <c r="BT15" s="394"/>
      <c r="BU15" s="394"/>
      <c r="BV15" s="394"/>
      <c r="BW15" s="394"/>
      <c r="BX15" s="394"/>
      <c r="BY15" s="394"/>
      <c r="BZ15" s="394"/>
      <c r="CA15" s="394"/>
      <c r="CB15" s="394"/>
      <c r="CC15" s="394"/>
      <c r="CD15" s="394"/>
      <c r="CE15" s="394"/>
      <c r="CF15" s="394"/>
      <c r="CG15" s="394"/>
      <c r="CH15" s="394"/>
      <c r="CI15" s="394"/>
      <c r="CJ15" s="394"/>
      <c r="CK15" s="394"/>
      <c r="CL15" s="394"/>
      <c r="CM15" s="394"/>
      <c r="CN15" s="394"/>
      <c r="CO15" s="394"/>
      <c r="CP15" s="394"/>
      <c r="CQ15" s="394"/>
      <c r="CR15" s="394"/>
      <c r="CS15" s="394"/>
      <c r="CT15" s="394"/>
      <c r="CU15" s="394"/>
      <c r="CV15" s="394"/>
      <c r="CW15" s="394"/>
      <c r="CX15" s="394"/>
      <c r="CY15" s="394"/>
      <c r="CZ15" s="394"/>
      <c r="DA15" s="394"/>
      <c r="DB15" s="394"/>
      <c r="DC15" s="395"/>
      <c r="DD15" s="391" t="s">
        <v>3</v>
      </c>
      <c r="DE15" s="391"/>
      <c r="DF15" s="391"/>
      <c r="DG15" s="391"/>
      <c r="DH15" s="391"/>
      <c r="DI15" s="391"/>
      <c r="DJ15" s="391"/>
      <c r="DK15" s="391"/>
      <c r="DL15" s="391"/>
      <c r="DM15" s="391"/>
      <c r="DN15" s="391"/>
      <c r="DO15" s="391"/>
      <c r="DP15" s="391"/>
      <c r="DQ15" s="391"/>
      <c r="DR15" s="391"/>
      <c r="DS15" s="391"/>
      <c r="DT15" s="391"/>
      <c r="DU15" s="391"/>
      <c r="DV15" s="391"/>
      <c r="DW15" s="391"/>
      <c r="DX15" s="391"/>
      <c r="DY15" s="391"/>
      <c r="DZ15" s="391"/>
      <c r="EA15" s="391"/>
      <c r="EB15" s="391"/>
      <c r="EC15" s="391"/>
      <c r="ED15" s="396"/>
    </row>
    <row r="16" spans="1:134" x14ac:dyDescent="0.2">
      <c r="A16" s="397"/>
      <c r="B16" s="398"/>
      <c r="C16" s="398"/>
      <c r="D16" s="398"/>
      <c r="E16" s="398"/>
      <c r="F16" s="398"/>
      <c r="G16" s="398"/>
      <c r="H16" s="398"/>
      <c r="I16" s="398"/>
      <c r="J16" s="398"/>
      <c r="K16" s="398"/>
      <c r="L16" s="398"/>
      <c r="M16" s="398"/>
      <c r="N16" s="398"/>
      <c r="O16" s="398"/>
      <c r="P16" s="398"/>
      <c r="Q16" s="398"/>
      <c r="R16" s="398"/>
      <c r="S16" s="398"/>
      <c r="T16" s="398"/>
      <c r="U16" s="398"/>
      <c r="V16" s="398"/>
      <c r="W16" s="398"/>
      <c r="X16" s="398"/>
      <c r="Y16" s="398"/>
      <c r="Z16" s="398"/>
      <c r="AA16" s="398"/>
      <c r="AB16" s="399"/>
      <c r="AC16" s="400"/>
      <c r="AD16" s="400"/>
      <c r="AE16" s="400"/>
      <c r="AF16" s="400"/>
      <c r="AG16" s="400"/>
      <c r="AH16" s="400"/>
      <c r="AI16" s="400"/>
      <c r="AJ16" s="400"/>
      <c r="AK16" s="400"/>
      <c r="AL16" s="400"/>
      <c r="AM16" s="400"/>
      <c r="AN16" s="400"/>
      <c r="AO16" s="400"/>
      <c r="AP16" s="400"/>
      <c r="AQ16" s="400"/>
      <c r="AR16" s="400"/>
      <c r="AS16" s="400"/>
      <c r="AT16" s="400"/>
      <c r="AU16" s="400"/>
      <c r="AV16" s="400"/>
      <c r="AW16" s="400"/>
      <c r="AX16" s="400"/>
      <c r="AY16" s="400"/>
      <c r="AZ16" s="400"/>
      <c r="BA16" s="400"/>
      <c r="BB16" s="400"/>
      <c r="BC16" s="400"/>
      <c r="BD16" s="400"/>
      <c r="BE16" s="400"/>
      <c r="BF16" s="400"/>
      <c r="BG16" s="400"/>
      <c r="BH16" s="400"/>
      <c r="BI16" s="400"/>
      <c r="BJ16" s="400"/>
      <c r="BK16" s="400"/>
      <c r="BL16" s="400"/>
      <c r="BM16" s="400"/>
      <c r="BN16" s="400"/>
      <c r="BO16" s="400"/>
      <c r="BP16" s="401" t="s">
        <v>414</v>
      </c>
      <c r="BQ16" s="401"/>
      <c r="BR16" s="401"/>
      <c r="BS16" s="401"/>
      <c r="BT16" s="401"/>
      <c r="BU16" s="401"/>
      <c r="BV16" s="401"/>
      <c r="BW16" s="401"/>
      <c r="BX16" s="401"/>
      <c r="BY16" s="401"/>
      <c r="BZ16" s="401"/>
      <c r="CA16" s="401"/>
      <c r="CB16" s="401"/>
      <c r="CC16" s="401"/>
      <c r="CD16" s="401"/>
      <c r="CE16" s="401"/>
      <c r="CF16" s="401"/>
      <c r="CG16" s="401"/>
      <c r="CH16" s="401"/>
      <c r="CI16" s="401"/>
      <c r="CJ16" s="401"/>
      <c r="CK16" s="401"/>
      <c r="CL16" s="401"/>
      <c r="CM16" s="401"/>
      <c r="CN16" s="401"/>
      <c r="CO16" s="401"/>
      <c r="CP16" s="401"/>
      <c r="CQ16" s="401"/>
      <c r="CR16" s="401"/>
      <c r="CS16" s="401"/>
      <c r="CT16" s="401"/>
      <c r="CU16" s="401"/>
      <c r="CV16" s="401"/>
      <c r="CW16" s="401"/>
      <c r="CX16" s="401"/>
      <c r="CY16" s="401"/>
      <c r="CZ16" s="401"/>
      <c r="DA16" s="401"/>
      <c r="DB16" s="401"/>
      <c r="DC16" s="402"/>
      <c r="DD16" s="398"/>
      <c r="DE16" s="398"/>
      <c r="DF16" s="398"/>
      <c r="DG16" s="398"/>
      <c r="DH16" s="398"/>
      <c r="DI16" s="398"/>
      <c r="DJ16" s="398"/>
      <c r="DK16" s="398"/>
      <c r="DL16" s="398"/>
      <c r="DM16" s="398"/>
      <c r="DN16" s="398"/>
      <c r="DO16" s="398"/>
      <c r="DP16" s="398"/>
      <c r="DQ16" s="398"/>
      <c r="DR16" s="398"/>
      <c r="DS16" s="398"/>
      <c r="DT16" s="398"/>
      <c r="DU16" s="398"/>
      <c r="DV16" s="398"/>
      <c r="DW16" s="398"/>
      <c r="DX16" s="398"/>
      <c r="DY16" s="398"/>
      <c r="DZ16" s="398"/>
      <c r="EA16" s="398"/>
      <c r="EB16" s="398"/>
      <c r="EC16" s="398"/>
      <c r="ED16" s="403"/>
    </row>
    <row r="17" spans="1:134" x14ac:dyDescent="0.2">
      <c r="A17" s="397"/>
      <c r="B17" s="398"/>
      <c r="C17" s="398"/>
      <c r="D17" s="398"/>
      <c r="E17" s="398"/>
      <c r="F17" s="398"/>
      <c r="G17" s="398"/>
      <c r="H17" s="398"/>
      <c r="I17" s="398"/>
      <c r="J17" s="398"/>
      <c r="K17" s="398"/>
      <c r="L17" s="398"/>
      <c r="M17" s="398"/>
      <c r="N17" s="398"/>
      <c r="O17" s="398"/>
      <c r="P17" s="398"/>
      <c r="Q17" s="398"/>
      <c r="R17" s="398"/>
      <c r="S17" s="398"/>
      <c r="T17" s="398"/>
      <c r="U17" s="398"/>
      <c r="V17" s="398"/>
      <c r="W17" s="398"/>
      <c r="X17" s="398"/>
      <c r="Y17" s="398"/>
      <c r="Z17" s="398"/>
      <c r="AA17" s="398"/>
      <c r="AB17" s="404" t="s">
        <v>143</v>
      </c>
      <c r="AC17" s="405"/>
      <c r="AD17" s="405"/>
      <c r="AE17" s="405"/>
      <c r="AF17" s="405"/>
      <c r="AG17" s="405"/>
      <c r="AH17" s="405"/>
      <c r="AI17" s="405"/>
      <c r="AJ17" s="405"/>
      <c r="AK17" s="405"/>
      <c r="AL17" s="405"/>
      <c r="AM17" s="405"/>
      <c r="AN17" s="405"/>
      <c r="AO17" s="405"/>
      <c r="AP17" s="405"/>
      <c r="AQ17" s="406"/>
      <c r="AR17" s="407" t="s">
        <v>144</v>
      </c>
      <c r="AS17" s="408"/>
      <c r="AT17" s="408"/>
      <c r="AU17" s="408"/>
      <c r="AV17" s="408"/>
      <c r="AW17" s="408"/>
      <c r="AX17" s="408"/>
      <c r="AY17" s="408"/>
      <c r="AZ17" s="408"/>
      <c r="BA17" s="408"/>
      <c r="BB17" s="408"/>
      <c r="BC17" s="408"/>
      <c r="BD17" s="408"/>
      <c r="BE17" s="408"/>
      <c r="BF17" s="408"/>
      <c r="BG17" s="409"/>
      <c r="BH17" s="410" t="s">
        <v>145</v>
      </c>
      <c r="BI17" s="411"/>
      <c r="BJ17" s="411"/>
      <c r="BK17" s="411"/>
      <c r="BL17" s="411"/>
      <c r="BM17" s="411"/>
      <c r="BN17" s="411"/>
      <c r="BO17" s="411"/>
      <c r="BP17" s="405"/>
      <c r="BQ17" s="405"/>
      <c r="BR17" s="405"/>
      <c r="BS17" s="405"/>
      <c r="BT17" s="405"/>
      <c r="BU17" s="405"/>
      <c r="BV17" s="405"/>
      <c r="BW17" s="406"/>
      <c r="BX17" s="404" t="s">
        <v>146</v>
      </c>
      <c r="BY17" s="405"/>
      <c r="BZ17" s="405"/>
      <c r="CA17" s="405"/>
      <c r="CB17" s="405"/>
      <c r="CC17" s="405"/>
      <c r="CD17" s="405"/>
      <c r="CE17" s="405"/>
      <c r="CF17" s="405"/>
      <c r="CG17" s="405"/>
      <c r="CH17" s="405"/>
      <c r="CI17" s="405"/>
      <c r="CJ17" s="405"/>
      <c r="CK17" s="405"/>
      <c r="CL17" s="405"/>
      <c r="CM17" s="406"/>
      <c r="CN17" s="404" t="s">
        <v>147</v>
      </c>
      <c r="CO17" s="405"/>
      <c r="CP17" s="405"/>
      <c r="CQ17" s="405"/>
      <c r="CR17" s="405"/>
      <c r="CS17" s="405"/>
      <c r="CT17" s="405"/>
      <c r="CU17" s="405"/>
      <c r="CV17" s="405"/>
      <c r="CW17" s="405"/>
      <c r="CX17" s="405"/>
      <c r="CY17" s="405"/>
      <c r="CZ17" s="405"/>
      <c r="DA17" s="405"/>
      <c r="DB17" s="405"/>
      <c r="DC17" s="406"/>
      <c r="DD17" s="398"/>
      <c r="DE17" s="398"/>
      <c r="DF17" s="398"/>
      <c r="DG17" s="398"/>
      <c r="DH17" s="398"/>
      <c r="DI17" s="398"/>
      <c r="DJ17" s="398"/>
      <c r="DK17" s="398"/>
      <c r="DL17" s="398"/>
      <c r="DM17" s="398"/>
      <c r="DN17" s="398"/>
      <c r="DO17" s="398"/>
      <c r="DP17" s="398"/>
      <c r="DQ17" s="398"/>
      <c r="DR17" s="398"/>
      <c r="DS17" s="398"/>
      <c r="DT17" s="398"/>
      <c r="DU17" s="398"/>
      <c r="DV17" s="398"/>
      <c r="DW17" s="398"/>
      <c r="DX17" s="398"/>
      <c r="DY17" s="398"/>
      <c r="DZ17" s="398"/>
      <c r="EA17" s="398"/>
      <c r="EB17" s="398"/>
      <c r="EC17" s="398"/>
      <c r="ED17" s="403"/>
    </row>
    <row r="18" spans="1:134" ht="13.5" thickBot="1" x14ac:dyDescent="0.25">
      <c r="A18" s="412"/>
      <c r="B18" s="413"/>
      <c r="C18" s="413"/>
      <c r="D18" s="413"/>
      <c r="E18" s="413"/>
      <c r="F18" s="413"/>
      <c r="G18" s="413"/>
      <c r="H18" s="413"/>
      <c r="I18" s="413"/>
      <c r="J18" s="413"/>
      <c r="K18" s="413"/>
      <c r="L18" s="413"/>
      <c r="M18" s="413"/>
      <c r="N18" s="413"/>
      <c r="O18" s="413"/>
      <c r="P18" s="413"/>
      <c r="Q18" s="413"/>
      <c r="R18" s="413"/>
      <c r="S18" s="413"/>
      <c r="T18" s="413"/>
      <c r="U18" s="413"/>
      <c r="V18" s="413"/>
      <c r="W18" s="413"/>
      <c r="X18" s="413"/>
      <c r="Y18" s="413"/>
      <c r="Z18" s="413"/>
      <c r="AA18" s="413"/>
      <c r="AB18" s="413" t="s">
        <v>148</v>
      </c>
      <c r="AC18" s="413"/>
      <c r="AD18" s="413"/>
      <c r="AE18" s="413"/>
      <c r="AF18" s="413"/>
      <c r="AG18" s="413"/>
      <c r="AH18" s="413"/>
      <c r="AI18" s="413"/>
      <c r="AJ18" s="413" t="s">
        <v>149</v>
      </c>
      <c r="AK18" s="413"/>
      <c r="AL18" s="413"/>
      <c r="AM18" s="413"/>
      <c r="AN18" s="413"/>
      <c r="AO18" s="413"/>
      <c r="AP18" s="413"/>
      <c r="AQ18" s="413"/>
      <c r="AR18" s="414" t="s">
        <v>150</v>
      </c>
      <c r="AS18" s="414"/>
      <c r="AT18" s="414"/>
      <c r="AU18" s="414"/>
      <c r="AV18" s="414"/>
      <c r="AW18" s="414"/>
      <c r="AX18" s="414"/>
      <c r="AY18" s="414"/>
      <c r="AZ18" s="414" t="s">
        <v>151</v>
      </c>
      <c r="BA18" s="414"/>
      <c r="BB18" s="414"/>
      <c r="BC18" s="414"/>
      <c r="BD18" s="414"/>
      <c r="BE18" s="414"/>
      <c r="BF18" s="414"/>
      <c r="BG18" s="414"/>
      <c r="BH18" s="413" t="s">
        <v>150</v>
      </c>
      <c r="BI18" s="413"/>
      <c r="BJ18" s="413"/>
      <c r="BK18" s="413"/>
      <c r="BL18" s="413"/>
      <c r="BM18" s="413"/>
      <c r="BN18" s="413"/>
      <c r="BO18" s="413"/>
      <c r="BP18" s="413" t="s">
        <v>151</v>
      </c>
      <c r="BQ18" s="413"/>
      <c r="BR18" s="413"/>
      <c r="BS18" s="413"/>
      <c r="BT18" s="413"/>
      <c r="BU18" s="413"/>
      <c r="BV18" s="413"/>
      <c r="BW18" s="413"/>
      <c r="BX18" s="413" t="s">
        <v>150</v>
      </c>
      <c r="BY18" s="413"/>
      <c r="BZ18" s="413"/>
      <c r="CA18" s="413"/>
      <c r="CB18" s="413"/>
      <c r="CC18" s="413"/>
      <c r="CD18" s="413"/>
      <c r="CE18" s="413"/>
      <c r="CF18" s="413" t="s">
        <v>151</v>
      </c>
      <c r="CG18" s="413"/>
      <c r="CH18" s="413"/>
      <c r="CI18" s="413"/>
      <c r="CJ18" s="413"/>
      <c r="CK18" s="413"/>
      <c r="CL18" s="413"/>
      <c r="CM18" s="413"/>
      <c r="CN18" s="413" t="s">
        <v>150</v>
      </c>
      <c r="CO18" s="413"/>
      <c r="CP18" s="413"/>
      <c r="CQ18" s="413"/>
      <c r="CR18" s="413"/>
      <c r="CS18" s="413"/>
      <c r="CT18" s="413"/>
      <c r="CU18" s="413"/>
      <c r="CV18" s="413" t="s">
        <v>151</v>
      </c>
      <c r="CW18" s="413"/>
      <c r="CX18" s="413"/>
      <c r="CY18" s="413"/>
      <c r="CZ18" s="413"/>
      <c r="DA18" s="413"/>
      <c r="DB18" s="413"/>
      <c r="DC18" s="413"/>
      <c r="DD18" s="413"/>
      <c r="DE18" s="413"/>
      <c r="DF18" s="413"/>
      <c r="DG18" s="413"/>
      <c r="DH18" s="413"/>
      <c r="DI18" s="413"/>
      <c r="DJ18" s="413"/>
      <c r="DK18" s="413"/>
      <c r="DL18" s="413"/>
      <c r="DM18" s="413"/>
      <c r="DN18" s="413"/>
      <c r="DO18" s="413"/>
      <c r="DP18" s="413"/>
      <c r="DQ18" s="413"/>
      <c r="DR18" s="413"/>
      <c r="DS18" s="413"/>
      <c r="DT18" s="413"/>
      <c r="DU18" s="413"/>
      <c r="DV18" s="413"/>
      <c r="DW18" s="413"/>
      <c r="DX18" s="413"/>
      <c r="DY18" s="413"/>
      <c r="DZ18" s="413"/>
      <c r="EA18" s="413"/>
      <c r="EB18" s="413"/>
      <c r="EC18" s="413"/>
      <c r="ED18" s="415"/>
    </row>
    <row r="19" spans="1:134" ht="15" customHeight="1" x14ac:dyDescent="0.2">
      <c r="A19" s="416" t="s">
        <v>152</v>
      </c>
      <c r="B19" s="417"/>
      <c r="C19" s="417"/>
      <c r="D19" s="417"/>
      <c r="E19" s="418" t="s">
        <v>153</v>
      </c>
      <c r="F19" s="419"/>
      <c r="G19" s="419"/>
      <c r="H19" s="419"/>
      <c r="I19" s="419"/>
      <c r="J19" s="419"/>
      <c r="K19" s="419"/>
      <c r="L19" s="419"/>
      <c r="M19" s="419"/>
      <c r="N19" s="419"/>
      <c r="O19" s="419"/>
      <c r="P19" s="419"/>
      <c r="Q19" s="419"/>
      <c r="R19" s="419"/>
      <c r="S19" s="419"/>
      <c r="T19" s="419"/>
      <c r="U19" s="419"/>
      <c r="V19" s="419"/>
      <c r="W19" s="419"/>
      <c r="X19" s="419"/>
      <c r="Y19" s="419"/>
      <c r="Z19" s="419"/>
      <c r="AA19" s="420"/>
      <c r="AB19" s="421">
        <f>AR19+BH19+BX19+CN19</f>
        <v>174.22015599600002</v>
      </c>
      <c r="AC19" s="422"/>
      <c r="AD19" s="422"/>
      <c r="AE19" s="422"/>
      <c r="AF19" s="422"/>
      <c r="AG19" s="422"/>
      <c r="AH19" s="422"/>
      <c r="AI19" s="423"/>
      <c r="AJ19" s="421">
        <f>AZ19+BP19+CF19+CV19</f>
        <v>47.978656100000009</v>
      </c>
      <c r="AK19" s="422"/>
      <c r="AL19" s="422"/>
      <c r="AM19" s="422"/>
      <c r="AN19" s="422"/>
      <c r="AO19" s="422"/>
      <c r="AP19" s="422"/>
      <c r="AQ19" s="423"/>
      <c r="AR19" s="421">
        <f>AR31+AR36</f>
        <v>0</v>
      </c>
      <c r="AS19" s="422"/>
      <c r="AT19" s="422"/>
      <c r="AU19" s="422"/>
      <c r="AV19" s="422"/>
      <c r="AW19" s="422"/>
      <c r="AX19" s="422"/>
      <c r="AY19" s="423"/>
      <c r="AZ19" s="421">
        <f t="shared" ref="AZ19" si="0">AZ31+AZ36</f>
        <v>0</v>
      </c>
      <c r="BA19" s="422"/>
      <c r="BB19" s="422"/>
      <c r="BC19" s="422"/>
      <c r="BD19" s="422"/>
      <c r="BE19" s="422"/>
      <c r="BF19" s="422"/>
      <c r="BG19" s="423"/>
      <c r="BH19" s="421">
        <f>BH31+BH36</f>
        <v>47.192120760000002</v>
      </c>
      <c r="BI19" s="422"/>
      <c r="BJ19" s="422"/>
      <c r="BK19" s="422"/>
      <c r="BL19" s="422"/>
      <c r="BM19" s="422"/>
      <c r="BN19" s="422"/>
      <c r="BO19" s="423"/>
      <c r="BP19" s="421">
        <f t="shared" ref="BP19" si="1">BP31+BP36</f>
        <v>47.978656100000009</v>
      </c>
      <c r="BQ19" s="422"/>
      <c r="BR19" s="422"/>
      <c r="BS19" s="422"/>
      <c r="BT19" s="422"/>
      <c r="BU19" s="422"/>
      <c r="BV19" s="422"/>
      <c r="BW19" s="423"/>
      <c r="BX19" s="421">
        <f t="shared" ref="BX19" si="2">BX31+BX36</f>
        <v>100.17615921600002</v>
      </c>
      <c r="BY19" s="422"/>
      <c r="BZ19" s="422"/>
      <c r="CA19" s="422"/>
      <c r="CB19" s="422"/>
      <c r="CC19" s="422"/>
      <c r="CD19" s="422"/>
      <c r="CE19" s="423"/>
      <c r="CF19" s="421">
        <f t="shared" ref="CF19" si="3">CF31+CF36</f>
        <v>0</v>
      </c>
      <c r="CG19" s="422"/>
      <c r="CH19" s="422"/>
      <c r="CI19" s="422"/>
      <c r="CJ19" s="422"/>
      <c r="CK19" s="422"/>
      <c r="CL19" s="422"/>
      <c r="CM19" s="423"/>
      <c r="CN19" s="421">
        <f t="shared" ref="CN19" si="4">CN31+CN36</f>
        <v>26.851876020000002</v>
      </c>
      <c r="CO19" s="422"/>
      <c r="CP19" s="422"/>
      <c r="CQ19" s="422"/>
      <c r="CR19" s="422"/>
      <c r="CS19" s="422"/>
      <c r="CT19" s="422"/>
      <c r="CU19" s="423"/>
      <c r="CV19" s="421">
        <f>CV31+CV36</f>
        <v>0</v>
      </c>
      <c r="CW19" s="422"/>
      <c r="CX19" s="422"/>
      <c r="CY19" s="422"/>
      <c r="CZ19" s="422"/>
      <c r="DA19" s="422"/>
      <c r="DB19" s="422"/>
      <c r="DC19" s="423"/>
      <c r="DD19" s="424"/>
      <c r="DE19" s="424"/>
      <c r="DF19" s="424"/>
      <c r="DG19" s="424"/>
      <c r="DH19" s="424"/>
      <c r="DI19" s="424"/>
      <c r="DJ19" s="424"/>
      <c r="DK19" s="424"/>
      <c r="DL19" s="424"/>
      <c r="DM19" s="424"/>
      <c r="DN19" s="424"/>
      <c r="DO19" s="424"/>
      <c r="DP19" s="424"/>
      <c r="DQ19" s="424"/>
      <c r="DR19" s="424"/>
      <c r="DS19" s="424"/>
      <c r="DT19" s="424"/>
      <c r="DU19" s="424"/>
      <c r="DV19" s="424"/>
      <c r="DW19" s="424"/>
      <c r="DX19" s="424"/>
      <c r="DY19" s="424"/>
      <c r="DZ19" s="424"/>
      <c r="EA19" s="424"/>
      <c r="EB19" s="424"/>
      <c r="EC19" s="424"/>
      <c r="ED19" s="425"/>
    </row>
    <row r="20" spans="1:134" ht="15" customHeight="1" x14ac:dyDescent="0.2">
      <c r="A20" s="426" t="s">
        <v>32</v>
      </c>
      <c r="B20" s="427"/>
      <c r="C20" s="427"/>
      <c r="D20" s="428"/>
      <c r="E20" s="429" t="s">
        <v>154</v>
      </c>
      <c r="F20" s="429"/>
      <c r="G20" s="429"/>
      <c r="H20" s="429"/>
      <c r="I20" s="429"/>
      <c r="J20" s="429"/>
      <c r="K20" s="429"/>
      <c r="L20" s="429"/>
      <c r="M20" s="429"/>
      <c r="N20" s="429"/>
      <c r="O20" s="429"/>
      <c r="P20" s="429"/>
      <c r="Q20" s="429"/>
      <c r="R20" s="429"/>
      <c r="S20" s="429"/>
      <c r="T20" s="429"/>
      <c r="U20" s="429"/>
      <c r="V20" s="429"/>
      <c r="W20" s="429"/>
      <c r="X20" s="429"/>
      <c r="Y20" s="429"/>
      <c r="Z20" s="429"/>
      <c r="AA20" s="429"/>
      <c r="AB20" s="430"/>
      <c r="AC20" s="431"/>
      <c r="AD20" s="431"/>
      <c r="AE20" s="431"/>
      <c r="AF20" s="431"/>
      <c r="AG20" s="431"/>
      <c r="AH20" s="431"/>
      <c r="AI20" s="432"/>
      <c r="AJ20" s="430"/>
      <c r="AK20" s="431"/>
      <c r="AL20" s="431"/>
      <c r="AM20" s="431"/>
      <c r="AN20" s="431"/>
      <c r="AO20" s="431"/>
      <c r="AP20" s="431"/>
      <c r="AQ20" s="432"/>
      <c r="AR20" s="433"/>
      <c r="AS20" s="434"/>
      <c r="AT20" s="434"/>
      <c r="AU20" s="434"/>
      <c r="AV20" s="434"/>
      <c r="AW20" s="434"/>
      <c r="AX20" s="434"/>
      <c r="AY20" s="435"/>
      <c r="AZ20" s="433"/>
      <c r="BA20" s="434"/>
      <c r="BB20" s="434"/>
      <c r="BC20" s="434"/>
      <c r="BD20" s="434"/>
      <c r="BE20" s="434"/>
      <c r="BF20" s="434"/>
      <c r="BG20" s="435"/>
      <c r="BH20" s="430"/>
      <c r="BI20" s="431"/>
      <c r="BJ20" s="431"/>
      <c r="BK20" s="431"/>
      <c r="BL20" s="431"/>
      <c r="BM20" s="431"/>
      <c r="BN20" s="431"/>
      <c r="BO20" s="432"/>
      <c r="BP20" s="430"/>
      <c r="BQ20" s="431"/>
      <c r="BR20" s="431"/>
      <c r="BS20" s="431"/>
      <c r="BT20" s="431"/>
      <c r="BU20" s="431"/>
      <c r="BV20" s="431"/>
      <c r="BW20" s="432"/>
      <c r="BX20" s="430"/>
      <c r="BY20" s="431"/>
      <c r="BZ20" s="431"/>
      <c r="CA20" s="431"/>
      <c r="CB20" s="431"/>
      <c r="CC20" s="431"/>
      <c r="CD20" s="431"/>
      <c r="CE20" s="432"/>
      <c r="CF20" s="430"/>
      <c r="CG20" s="431"/>
      <c r="CH20" s="431"/>
      <c r="CI20" s="431"/>
      <c r="CJ20" s="431"/>
      <c r="CK20" s="431"/>
      <c r="CL20" s="431"/>
      <c r="CM20" s="432"/>
      <c r="CN20" s="430"/>
      <c r="CO20" s="431"/>
      <c r="CP20" s="431"/>
      <c r="CQ20" s="431"/>
      <c r="CR20" s="431"/>
      <c r="CS20" s="431"/>
      <c r="CT20" s="431"/>
      <c r="CU20" s="432"/>
      <c r="CV20" s="430"/>
      <c r="CW20" s="431"/>
      <c r="CX20" s="431"/>
      <c r="CY20" s="431"/>
      <c r="CZ20" s="431"/>
      <c r="DA20" s="431"/>
      <c r="DB20" s="431"/>
      <c r="DC20" s="432"/>
      <c r="DD20" s="436"/>
      <c r="DE20" s="437"/>
      <c r="DF20" s="437"/>
      <c r="DG20" s="437"/>
      <c r="DH20" s="437"/>
      <c r="DI20" s="437"/>
      <c r="DJ20" s="437"/>
      <c r="DK20" s="437"/>
      <c r="DL20" s="437"/>
      <c r="DM20" s="437"/>
      <c r="DN20" s="437"/>
      <c r="DO20" s="437"/>
      <c r="DP20" s="437"/>
      <c r="DQ20" s="437"/>
      <c r="DR20" s="437"/>
      <c r="DS20" s="437"/>
      <c r="DT20" s="437"/>
      <c r="DU20" s="437"/>
      <c r="DV20" s="437"/>
      <c r="DW20" s="437"/>
      <c r="DX20" s="437"/>
      <c r="DY20" s="437"/>
      <c r="DZ20" s="437"/>
      <c r="EA20" s="437"/>
      <c r="EB20" s="437"/>
      <c r="EC20" s="437"/>
      <c r="ED20" s="438"/>
    </row>
    <row r="21" spans="1:134" x14ac:dyDescent="0.2">
      <c r="A21" s="426" t="s">
        <v>34</v>
      </c>
      <c r="B21" s="427"/>
      <c r="C21" s="427"/>
      <c r="D21" s="428"/>
      <c r="E21" s="453" t="s">
        <v>155</v>
      </c>
      <c r="F21" s="429"/>
      <c r="G21" s="429"/>
      <c r="H21" s="429"/>
      <c r="I21" s="429"/>
      <c r="J21" s="429"/>
      <c r="K21" s="429"/>
      <c r="L21" s="429"/>
      <c r="M21" s="429"/>
      <c r="N21" s="429"/>
      <c r="O21" s="429"/>
      <c r="P21" s="429"/>
      <c r="Q21" s="429"/>
      <c r="R21" s="429"/>
      <c r="S21" s="429"/>
      <c r="T21" s="429"/>
      <c r="U21" s="429"/>
      <c r="V21" s="429"/>
      <c r="W21" s="429"/>
      <c r="X21" s="429"/>
      <c r="Y21" s="429"/>
      <c r="Z21" s="429"/>
      <c r="AA21" s="429"/>
      <c r="AB21" s="430"/>
      <c r="AC21" s="431"/>
      <c r="AD21" s="431"/>
      <c r="AE21" s="431"/>
      <c r="AF21" s="431"/>
      <c r="AG21" s="431"/>
      <c r="AH21" s="431"/>
      <c r="AI21" s="432"/>
      <c r="AJ21" s="430"/>
      <c r="AK21" s="431"/>
      <c r="AL21" s="431"/>
      <c r="AM21" s="431"/>
      <c r="AN21" s="431"/>
      <c r="AO21" s="431"/>
      <c r="AP21" s="431"/>
      <c r="AQ21" s="432"/>
      <c r="AR21" s="433"/>
      <c r="AS21" s="434"/>
      <c r="AT21" s="434"/>
      <c r="AU21" s="434"/>
      <c r="AV21" s="434"/>
      <c r="AW21" s="434"/>
      <c r="AX21" s="434"/>
      <c r="AY21" s="435"/>
      <c r="AZ21" s="433"/>
      <c r="BA21" s="434"/>
      <c r="BB21" s="434"/>
      <c r="BC21" s="434"/>
      <c r="BD21" s="434"/>
      <c r="BE21" s="434"/>
      <c r="BF21" s="434"/>
      <c r="BG21" s="435"/>
      <c r="BH21" s="430"/>
      <c r="BI21" s="431"/>
      <c r="BJ21" s="431"/>
      <c r="BK21" s="431"/>
      <c r="BL21" s="431"/>
      <c r="BM21" s="431"/>
      <c r="BN21" s="431"/>
      <c r="BO21" s="432"/>
      <c r="BP21" s="430"/>
      <c r="BQ21" s="431"/>
      <c r="BR21" s="431"/>
      <c r="BS21" s="431"/>
      <c r="BT21" s="431"/>
      <c r="BU21" s="431"/>
      <c r="BV21" s="431"/>
      <c r="BW21" s="432"/>
      <c r="BX21" s="430"/>
      <c r="BY21" s="431"/>
      <c r="BZ21" s="431"/>
      <c r="CA21" s="431"/>
      <c r="CB21" s="431"/>
      <c r="CC21" s="431"/>
      <c r="CD21" s="431"/>
      <c r="CE21" s="432"/>
      <c r="CF21" s="430"/>
      <c r="CG21" s="431"/>
      <c r="CH21" s="431"/>
      <c r="CI21" s="431"/>
      <c r="CJ21" s="431"/>
      <c r="CK21" s="431"/>
      <c r="CL21" s="431"/>
      <c r="CM21" s="432"/>
      <c r="CN21" s="430"/>
      <c r="CO21" s="431"/>
      <c r="CP21" s="431"/>
      <c r="CQ21" s="431"/>
      <c r="CR21" s="431"/>
      <c r="CS21" s="431"/>
      <c r="CT21" s="431"/>
      <c r="CU21" s="432"/>
      <c r="CV21" s="430"/>
      <c r="CW21" s="431"/>
      <c r="CX21" s="431"/>
      <c r="CY21" s="431"/>
      <c r="CZ21" s="431"/>
      <c r="DA21" s="431"/>
      <c r="DB21" s="431"/>
      <c r="DC21" s="432"/>
      <c r="DD21" s="436"/>
      <c r="DE21" s="437"/>
      <c r="DF21" s="437"/>
      <c r="DG21" s="437"/>
      <c r="DH21" s="437"/>
      <c r="DI21" s="437"/>
      <c r="DJ21" s="437"/>
      <c r="DK21" s="437"/>
      <c r="DL21" s="437"/>
      <c r="DM21" s="437"/>
      <c r="DN21" s="437"/>
      <c r="DO21" s="437"/>
      <c r="DP21" s="437"/>
      <c r="DQ21" s="437"/>
      <c r="DR21" s="437"/>
      <c r="DS21" s="437"/>
      <c r="DT21" s="437"/>
      <c r="DU21" s="437"/>
      <c r="DV21" s="437"/>
      <c r="DW21" s="437"/>
      <c r="DX21" s="437"/>
      <c r="DY21" s="437"/>
      <c r="DZ21" s="437"/>
      <c r="EA21" s="437"/>
      <c r="EB21" s="437"/>
      <c r="EC21" s="437"/>
      <c r="ED21" s="438"/>
    </row>
    <row r="22" spans="1:134" x14ac:dyDescent="0.2">
      <c r="A22" s="450"/>
      <c r="B22" s="451"/>
      <c r="C22" s="451"/>
      <c r="D22" s="452"/>
      <c r="E22" s="444" t="s">
        <v>156</v>
      </c>
      <c r="F22" s="444"/>
      <c r="G22" s="444"/>
      <c r="H22" s="444"/>
      <c r="I22" s="444"/>
      <c r="J22" s="444"/>
      <c r="K22" s="444"/>
      <c r="L22" s="444"/>
      <c r="M22" s="444"/>
      <c r="N22" s="444"/>
      <c r="O22" s="444"/>
      <c r="P22" s="444"/>
      <c r="Q22" s="444"/>
      <c r="R22" s="444"/>
      <c r="S22" s="444"/>
      <c r="T22" s="444"/>
      <c r="U22" s="444"/>
      <c r="V22" s="444"/>
      <c r="W22" s="444"/>
      <c r="X22" s="444"/>
      <c r="Y22" s="444"/>
      <c r="Z22" s="444"/>
      <c r="AA22" s="444"/>
      <c r="AB22" s="439"/>
      <c r="AC22" s="440"/>
      <c r="AD22" s="440"/>
      <c r="AE22" s="440"/>
      <c r="AF22" s="440"/>
      <c r="AG22" s="440"/>
      <c r="AH22" s="440"/>
      <c r="AI22" s="441"/>
      <c r="AJ22" s="439"/>
      <c r="AK22" s="440"/>
      <c r="AL22" s="440"/>
      <c r="AM22" s="440"/>
      <c r="AN22" s="440"/>
      <c r="AO22" s="440"/>
      <c r="AP22" s="440"/>
      <c r="AQ22" s="441"/>
      <c r="AR22" s="454"/>
      <c r="AS22" s="455"/>
      <c r="AT22" s="455"/>
      <c r="AU22" s="455"/>
      <c r="AV22" s="455"/>
      <c r="AW22" s="455"/>
      <c r="AX22" s="455"/>
      <c r="AY22" s="456"/>
      <c r="AZ22" s="454"/>
      <c r="BA22" s="455"/>
      <c r="BB22" s="455"/>
      <c r="BC22" s="455"/>
      <c r="BD22" s="455"/>
      <c r="BE22" s="455"/>
      <c r="BF22" s="455"/>
      <c r="BG22" s="456"/>
      <c r="BH22" s="439"/>
      <c r="BI22" s="440"/>
      <c r="BJ22" s="440"/>
      <c r="BK22" s="440"/>
      <c r="BL22" s="440"/>
      <c r="BM22" s="440"/>
      <c r="BN22" s="440"/>
      <c r="BO22" s="441"/>
      <c r="BP22" s="439"/>
      <c r="BQ22" s="440"/>
      <c r="BR22" s="440"/>
      <c r="BS22" s="440"/>
      <c r="BT22" s="440"/>
      <c r="BU22" s="440"/>
      <c r="BV22" s="440"/>
      <c r="BW22" s="441"/>
      <c r="BX22" s="439"/>
      <c r="BY22" s="440"/>
      <c r="BZ22" s="440"/>
      <c r="CA22" s="440"/>
      <c r="CB22" s="440"/>
      <c r="CC22" s="440"/>
      <c r="CD22" s="440"/>
      <c r="CE22" s="441"/>
      <c r="CF22" s="439"/>
      <c r="CG22" s="440"/>
      <c r="CH22" s="440"/>
      <c r="CI22" s="440"/>
      <c r="CJ22" s="440"/>
      <c r="CK22" s="440"/>
      <c r="CL22" s="440"/>
      <c r="CM22" s="441"/>
      <c r="CN22" s="439"/>
      <c r="CO22" s="440"/>
      <c r="CP22" s="440"/>
      <c r="CQ22" s="440"/>
      <c r="CR22" s="440"/>
      <c r="CS22" s="440"/>
      <c r="CT22" s="440"/>
      <c r="CU22" s="441"/>
      <c r="CV22" s="439"/>
      <c r="CW22" s="440"/>
      <c r="CX22" s="440"/>
      <c r="CY22" s="440"/>
      <c r="CZ22" s="440"/>
      <c r="DA22" s="440"/>
      <c r="DB22" s="440"/>
      <c r="DC22" s="441"/>
      <c r="DD22" s="442"/>
      <c r="DE22" s="401"/>
      <c r="DF22" s="401"/>
      <c r="DG22" s="401"/>
      <c r="DH22" s="401"/>
      <c r="DI22" s="401"/>
      <c r="DJ22" s="401"/>
      <c r="DK22" s="401"/>
      <c r="DL22" s="401"/>
      <c r="DM22" s="401"/>
      <c r="DN22" s="401"/>
      <c r="DO22" s="401"/>
      <c r="DP22" s="401"/>
      <c r="DQ22" s="401"/>
      <c r="DR22" s="401"/>
      <c r="DS22" s="401"/>
      <c r="DT22" s="401"/>
      <c r="DU22" s="401"/>
      <c r="DV22" s="401"/>
      <c r="DW22" s="401"/>
      <c r="DX22" s="401"/>
      <c r="DY22" s="401"/>
      <c r="DZ22" s="401"/>
      <c r="EA22" s="401"/>
      <c r="EB22" s="401"/>
      <c r="EC22" s="401"/>
      <c r="ED22" s="443"/>
    </row>
    <row r="23" spans="1:134" ht="15" customHeight="1" x14ac:dyDescent="0.2">
      <c r="A23" s="445" t="s">
        <v>42</v>
      </c>
      <c r="B23" s="446"/>
      <c r="C23" s="446"/>
      <c r="D23" s="446"/>
      <c r="E23" s="447" t="s">
        <v>157</v>
      </c>
      <c r="F23" s="447"/>
      <c r="G23" s="447"/>
      <c r="H23" s="447"/>
      <c r="I23" s="447"/>
      <c r="J23" s="447"/>
      <c r="K23" s="447"/>
      <c r="L23" s="447"/>
      <c r="M23" s="447"/>
      <c r="N23" s="447"/>
      <c r="O23" s="447"/>
      <c r="P23" s="447"/>
      <c r="Q23" s="447"/>
      <c r="R23" s="447"/>
      <c r="S23" s="447"/>
      <c r="T23" s="447"/>
      <c r="U23" s="447"/>
      <c r="V23" s="447"/>
      <c r="W23" s="447"/>
      <c r="X23" s="447"/>
      <c r="Y23" s="447"/>
      <c r="Z23" s="447"/>
      <c r="AA23" s="447"/>
      <c r="AB23" s="448"/>
      <c r="AC23" s="448"/>
      <c r="AD23" s="448"/>
      <c r="AE23" s="448"/>
      <c r="AF23" s="448"/>
      <c r="AG23" s="448"/>
      <c r="AH23" s="448"/>
      <c r="AI23" s="448"/>
      <c r="AJ23" s="448"/>
      <c r="AK23" s="448"/>
      <c r="AL23" s="448"/>
      <c r="AM23" s="448"/>
      <c r="AN23" s="448"/>
      <c r="AO23" s="448"/>
      <c r="AP23" s="448"/>
      <c r="AQ23" s="448"/>
      <c r="AR23" s="449"/>
      <c r="AS23" s="449"/>
      <c r="AT23" s="449"/>
      <c r="AU23" s="449"/>
      <c r="AV23" s="449"/>
      <c r="AW23" s="449"/>
      <c r="AX23" s="449"/>
      <c r="AY23" s="449"/>
      <c r="AZ23" s="449"/>
      <c r="BA23" s="449"/>
      <c r="BB23" s="449"/>
      <c r="BC23" s="449"/>
      <c r="BD23" s="449"/>
      <c r="BE23" s="449"/>
      <c r="BF23" s="449"/>
      <c r="BG23" s="449"/>
      <c r="BH23" s="448"/>
      <c r="BI23" s="448"/>
      <c r="BJ23" s="448"/>
      <c r="BK23" s="448"/>
      <c r="BL23" s="448"/>
      <c r="BM23" s="448"/>
      <c r="BN23" s="448"/>
      <c r="BO23" s="448"/>
      <c r="BP23" s="448"/>
      <c r="BQ23" s="448"/>
      <c r="BR23" s="448"/>
      <c r="BS23" s="448"/>
      <c r="BT23" s="448"/>
      <c r="BU23" s="448"/>
      <c r="BV23" s="448"/>
      <c r="BW23" s="448"/>
      <c r="BX23" s="448"/>
      <c r="BY23" s="448"/>
      <c r="BZ23" s="448"/>
      <c r="CA23" s="448"/>
      <c r="CB23" s="448"/>
      <c r="CC23" s="448"/>
      <c r="CD23" s="448"/>
      <c r="CE23" s="448"/>
      <c r="CF23" s="448"/>
      <c r="CG23" s="448"/>
      <c r="CH23" s="448"/>
      <c r="CI23" s="448"/>
      <c r="CJ23" s="448"/>
      <c r="CK23" s="448"/>
      <c r="CL23" s="448"/>
      <c r="CM23" s="448"/>
      <c r="CN23" s="448"/>
      <c r="CO23" s="448"/>
      <c r="CP23" s="448"/>
      <c r="CQ23" s="448"/>
      <c r="CR23" s="448"/>
      <c r="CS23" s="448"/>
      <c r="CT23" s="448"/>
      <c r="CU23" s="448"/>
      <c r="CV23" s="448"/>
      <c r="CW23" s="448"/>
      <c r="CX23" s="448"/>
      <c r="CY23" s="448"/>
      <c r="CZ23" s="448"/>
      <c r="DA23" s="448"/>
      <c r="DB23" s="448"/>
      <c r="DC23" s="448"/>
      <c r="DD23" s="457"/>
      <c r="DE23" s="457"/>
      <c r="DF23" s="457"/>
      <c r="DG23" s="457"/>
      <c r="DH23" s="457"/>
      <c r="DI23" s="457"/>
      <c r="DJ23" s="457"/>
      <c r="DK23" s="457"/>
      <c r="DL23" s="457"/>
      <c r="DM23" s="457"/>
      <c r="DN23" s="457"/>
      <c r="DO23" s="457"/>
      <c r="DP23" s="457"/>
      <c r="DQ23" s="457"/>
      <c r="DR23" s="457"/>
      <c r="DS23" s="457"/>
      <c r="DT23" s="457"/>
      <c r="DU23" s="457"/>
      <c r="DV23" s="457"/>
      <c r="DW23" s="457"/>
      <c r="DX23" s="457"/>
      <c r="DY23" s="457"/>
      <c r="DZ23" s="457"/>
      <c r="EA23" s="457"/>
      <c r="EB23" s="457"/>
      <c r="EC23" s="457"/>
      <c r="ED23" s="458"/>
    </row>
    <row r="24" spans="1:134" x14ac:dyDescent="0.2">
      <c r="A24" s="426" t="s">
        <v>48</v>
      </c>
      <c r="B24" s="427"/>
      <c r="C24" s="427"/>
      <c r="D24" s="428"/>
      <c r="E24" s="429" t="s">
        <v>158</v>
      </c>
      <c r="F24" s="429"/>
      <c r="G24" s="429"/>
      <c r="H24" s="429"/>
      <c r="I24" s="429"/>
      <c r="J24" s="429"/>
      <c r="K24" s="429"/>
      <c r="L24" s="429"/>
      <c r="M24" s="429"/>
      <c r="N24" s="429"/>
      <c r="O24" s="429"/>
      <c r="P24" s="429"/>
      <c r="Q24" s="429"/>
      <c r="R24" s="429"/>
      <c r="S24" s="429"/>
      <c r="T24" s="429"/>
      <c r="U24" s="429"/>
      <c r="V24" s="429"/>
      <c r="W24" s="429"/>
      <c r="X24" s="429"/>
      <c r="Y24" s="429"/>
      <c r="Z24" s="429"/>
      <c r="AA24" s="429"/>
      <c r="AB24" s="430"/>
      <c r="AC24" s="431"/>
      <c r="AD24" s="431"/>
      <c r="AE24" s="431"/>
      <c r="AF24" s="431"/>
      <c r="AG24" s="431"/>
      <c r="AH24" s="431"/>
      <c r="AI24" s="432"/>
      <c r="AJ24" s="430"/>
      <c r="AK24" s="431"/>
      <c r="AL24" s="431"/>
      <c r="AM24" s="431"/>
      <c r="AN24" s="431"/>
      <c r="AO24" s="431"/>
      <c r="AP24" s="431"/>
      <c r="AQ24" s="432"/>
      <c r="AR24" s="433"/>
      <c r="AS24" s="434"/>
      <c r="AT24" s="434"/>
      <c r="AU24" s="434"/>
      <c r="AV24" s="434"/>
      <c r="AW24" s="434"/>
      <c r="AX24" s="434"/>
      <c r="AY24" s="435"/>
      <c r="AZ24" s="433"/>
      <c r="BA24" s="434"/>
      <c r="BB24" s="434"/>
      <c r="BC24" s="434"/>
      <c r="BD24" s="434"/>
      <c r="BE24" s="434"/>
      <c r="BF24" s="434"/>
      <c r="BG24" s="435"/>
      <c r="BH24" s="430"/>
      <c r="BI24" s="431"/>
      <c r="BJ24" s="431"/>
      <c r="BK24" s="431"/>
      <c r="BL24" s="431"/>
      <c r="BM24" s="431"/>
      <c r="BN24" s="431"/>
      <c r="BO24" s="432"/>
      <c r="BP24" s="430"/>
      <c r="BQ24" s="431"/>
      <c r="BR24" s="431"/>
      <c r="BS24" s="431"/>
      <c r="BT24" s="431"/>
      <c r="BU24" s="431"/>
      <c r="BV24" s="431"/>
      <c r="BW24" s="432"/>
      <c r="BX24" s="430"/>
      <c r="BY24" s="431"/>
      <c r="BZ24" s="431"/>
      <c r="CA24" s="431"/>
      <c r="CB24" s="431"/>
      <c r="CC24" s="431"/>
      <c r="CD24" s="431"/>
      <c r="CE24" s="432"/>
      <c r="CF24" s="430"/>
      <c r="CG24" s="431"/>
      <c r="CH24" s="431"/>
      <c r="CI24" s="431"/>
      <c r="CJ24" s="431"/>
      <c r="CK24" s="431"/>
      <c r="CL24" s="431"/>
      <c r="CM24" s="432"/>
      <c r="CN24" s="430"/>
      <c r="CO24" s="431"/>
      <c r="CP24" s="431"/>
      <c r="CQ24" s="431"/>
      <c r="CR24" s="431"/>
      <c r="CS24" s="431"/>
      <c r="CT24" s="431"/>
      <c r="CU24" s="432"/>
      <c r="CV24" s="430"/>
      <c r="CW24" s="431"/>
      <c r="CX24" s="431"/>
      <c r="CY24" s="431"/>
      <c r="CZ24" s="431"/>
      <c r="DA24" s="431"/>
      <c r="DB24" s="431"/>
      <c r="DC24" s="432"/>
      <c r="DD24" s="436"/>
      <c r="DE24" s="437"/>
      <c r="DF24" s="437"/>
      <c r="DG24" s="437"/>
      <c r="DH24" s="437"/>
      <c r="DI24" s="437"/>
      <c r="DJ24" s="437"/>
      <c r="DK24" s="437"/>
      <c r="DL24" s="437"/>
      <c r="DM24" s="437"/>
      <c r="DN24" s="437"/>
      <c r="DO24" s="437"/>
      <c r="DP24" s="437"/>
      <c r="DQ24" s="437"/>
      <c r="DR24" s="437"/>
      <c r="DS24" s="437"/>
      <c r="DT24" s="437"/>
      <c r="DU24" s="437"/>
      <c r="DV24" s="437"/>
      <c r="DW24" s="437"/>
      <c r="DX24" s="437"/>
      <c r="DY24" s="437"/>
      <c r="DZ24" s="437"/>
      <c r="EA24" s="437"/>
      <c r="EB24" s="437"/>
      <c r="EC24" s="437"/>
      <c r="ED24" s="438"/>
    </row>
    <row r="25" spans="1:134" x14ac:dyDescent="0.2">
      <c r="A25" s="450"/>
      <c r="B25" s="451"/>
      <c r="C25" s="451"/>
      <c r="D25" s="452"/>
      <c r="E25" s="444" t="s">
        <v>159</v>
      </c>
      <c r="F25" s="444"/>
      <c r="G25" s="444"/>
      <c r="H25" s="444"/>
      <c r="I25" s="444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4"/>
      <c r="AA25" s="444"/>
      <c r="AB25" s="439"/>
      <c r="AC25" s="440"/>
      <c r="AD25" s="440"/>
      <c r="AE25" s="440"/>
      <c r="AF25" s="440"/>
      <c r="AG25" s="440"/>
      <c r="AH25" s="440"/>
      <c r="AI25" s="441"/>
      <c r="AJ25" s="439"/>
      <c r="AK25" s="440"/>
      <c r="AL25" s="440"/>
      <c r="AM25" s="440"/>
      <c r="AN25" s="440"/>
      <c r="AO25" s="440"/>
      <c r="AP25" s="440"/>
      <c r="AQ25" s="441"/>
      <c r="AR25" s="454"/>
      <c r="AS25" s="455"/>
      <c r="AT25" s="455"/>
      <c r="AU25" s="455"/>
      <c r="AV25" s="455"/>
      <c r="AW25" s="455"/>
      <c r="AX25" s="455"/>
      <c r="AY25" s="456"/>
      <c r="AZ25" s="454"/>
      <c r="BA25" s="455"/>
      <c r="BB25" s="455"/>
      <c r="BC25" s="455"/>
      <c r="BD25" s="455"/>
      <c r="BE25" s="455"/>
      <c r="BF25" s="455"/>
      <c r="BG25" s="456"/>
      <c r="BH25" s="439"/>
      <c r="BI25" s="440"/>
      <c r="BJ25" s="440"/>
      <c r="BK25" s="440"/>
      <c r="BL25" s="440"/>
      <c r="BM25" s="440"/>
      <c r="BN25" s="440"/>
      <c r="BO25" s="441"/>
      <c r="BP25" s="439"/>
      <c r="BQ25" s="440"/>
      <c r="BR25" s="440"/>
      <c r="BS25" s="440"/>
      <c r="BT25" s="440"/>
      <c r="BU25" s="440"/>
      <c r="BV25" s="440"/>
      <c r="BW25" s="441"/>
      <c r="BX25" s="439"/>
      <c r="BY25" s="440"/>
      <c r="BZ25" s="440"/>
      <c r="CA25" s="440"/>
      <c r="CB25" s="440"/>
      <c r="CC25" s="440"/>
      <c r="CD25" s="440"/>
      <c r="CE25" s="441"/>
      <c r="CF25" s="439"/>
      <c r="CG25" s="440"/>
      <c r="CH25" s="440"/>
      <c r="CI25" s="440"/>
      <c r="CJ25" s="440"/>
      <c r="CK25" s="440"/>
      <c r="CL25" s="440"/>
      <c r="CM25" s="441"/>
      <c r="CN25" s="439"/>
      <c r="CO25" s="440"/>
      <c r="CP25" s="440"/>
      <c r="CQ25" s="440"/>
      <c r="CR25" s="440"/>
      <c r="CS25" s="440"/>
      <c r="CT25" s="440"/>
      <c r="CU25" s="441"/>
      <c r="CV25" s="439"/>
      <c r="CW25" s="440"/>
      <c r="CX25" s="440"/>
      <c r="CY25" s="440"/>
      <c r="CZ25" s="440"/>
      <c r="DA25" s="440"/>
      <c r="DB25" s="440"/>
      <c r="DC25" s="441"/>
      <c r="DD25" s="442"/>
      <c r="DE25" s="401"/>
      <c r="DF25" s="401"/>
      <c r="DG25" s="401"/>
      <c r="DH25" s="401"/>
      <c r="DI25" s="401"/>
      <c r="DJ25" s="401"/>
      <c r="DK25" s="401"/>
      <c r="DL25" s="401"/>
      <c r="DM25" s="401"/>
      <c r="DN25" s="401"/>
      <c r="DO25" s="401"/>
      <c r="DP25" s="401"/>
      <c r="DQ25" s="401"/>
      <c r="DR25" s="401"/>
      <c r="DS25" s="401"/>
      <c r="DT25" s="401"/>
      <c r="DU25" s="401"/>
      <c r="DV25" s="401"/>
      <c r="DW25" s="401"/>
      <c r="DX25" s="401"/>
      <c r="DY25" s="401"/>
      <c r="DZ25" s="401"/>
      <c r="EA25" s="401"/>
      <c r="EB25" s="401"/>
      <c r="EC25" s="401"/>
      <c r="ED25" s="443"/>
    </row>
    <row r="26" spans="1:134" x14ac:dyDescent="0.2">
      <c r="A26" s="426" t="s">
        <v>160</v>
      </c>
      <c r="B26" s="427"/>
      <c r="C26" s="427"/>
      <c r="D26" s="428"/>
      <c r="E26" s="429" t="s">
        <v>158</v>
      </c>
      <c r="F26" s="429"/>
      <c r="G26" s="429"/>
      <c r="H26" s="429"/>
      <c r="I26" s="429"/>
      <c r="J26" s="429"/>
      <c r="K26" s="429"/>
      <c r="L26" s="429"/>
      <c r="M26" s="429"/>
      <c r="N26" s="429"/>
      <c r="O26" s="429"/>
      <c r="P26" s="429"/>
      <c r="Q26" s="429"/>
      <c r="R26" s="429"/>
      <c r="S26" s="429"/>
      <c r="T26" s="429"/>
      <c r="U26" s="429"/>
      <c r="V26" s="429"/>
      <c r="W26" s="429"/>
      <c r="X26" s="429"/>
      <c r="Y26" s="429"/>
      <c r="Z26" s="429"/>
      <c r="AA26" s="429"/>
      <c r="AB26" s="430"/>
      <c r="AC26" s="431"/>
      <c r="AD26" s="431"/>
      <c r="AE26" s="431"/>
      <c r="AF26" s="431"/>
      <c r="AG26" s="431"/>
      <c r="AH26" s="431"/>
      <c r="AI26" s="432"/>
      <c r="AJ26" s="430"/>
      <c r="AK26" s="431"/>
      <c r="AL26" s="431"/>
      <c r="AM26" s="431"/>
      <c r="AN26" s="431"/>
      <c r="AO26" s="431"/>
      <c r="AP26" s="431"/>
      <c r="AQ26" s="432"/>
      <c r="AR26" s="433"/>
      <c r="AS26" s="434"/>
      <c r="AT26" s="434"/>
      <c r="AU26" s="434"/>
      <c r="AV26" s="434"/>
      <c r="AW26" s="434"/>
      <c r="AX26" s="434"/>
      <c r="AY26" s="435"/>
      <c r="AZ26" s="433"/>
      <c r="BA26" s="434"/>
      <c r="BB26" s="434"/>
      <c r="BC26" s="434"/>
      <c r="BD26" s="434"/>
      <c r="BE26" s="434"/>
      <c r="BF26" s="434"/>
      <c r="BG26" s="435"/>
      <c r="BH26" s="430"/>
      <c r="BI26" s="431"/>
      <c r="BJ26" s="431"/>
      <c r="BK26" s="431"/>
      <c r="BL26" s="431"/>
      <c r="BM26" s="431"/>
      <c r="BN26" s="431"/>
      <c r="BO26" s="432"/>
      <c r="BP26" s="430"/>
      <c r="BQ26" s="431"/>
      <c r="BR26" s="431"/>
      <c r="BS26" s="431"/>
      <c r="BT26" s="431"/>
      <c r="BU26" s="431"/>
      <c r="BV26" s="431"/>
      <c r="BW26" s="432"/>
      <c r="BX26" s="430"/>
      <c r="BY26" s="431"/>
      <c r="BZ26" s="431"/>
      <c r="CA26" s="431"/>
      <c r="CB26" s="431"/>
      <c r="CC26" s="431"/>
      <c r="CD26" s="431"/>
      <c r="CE26" s="432"/>
      <c r="CF26" s="430"/>
      <c r="CG26" s="431"/>
      <c r="CH26" s="431"/>
      <c r="CI26" s="431"/>
      <c r="CJ26" s="431"/>
      <c r="CK26" s="431"/>
      <c r="CL26" s="431"/>
      <c r="CM26" s="432"/>
      <c r="CN26" s="430"/>
      <c r="CO26" s="431"/>
      <c r="CP26" s="431"/>
      <c r="CQ26" s="431"/>
      <c r="CR26" s="431"/>
      <c r="CS26" s="431"/>
      <c r="CT26" s="431"/>
      <c r="CU26" s="432"/>
      <c r="CV26" s="430"/>
      <c r="CW26" s="431"/>
      <c r="CX26" s="431"/>
      <c r="CY26" s="431"/>
      <c r="CZ26" s="431"/>
      <c r="DA26" s="431"/>
      <c r="DB26" s="431"/>
      <c r="DC26" s="432"/>
      <c r="DD26" s="436"/>
      <c r="DE26" s="437"/>
      <c r="DF26" s="437"/>
      <c r="DG26" s="437"/>
      <c r="DH26" s="437"/>
      <c r="DI26" s="437"/>
      <c r="DJ26" s="437"/>
      <c r="DK26" s="437"/>
      <c r="DL26" s="437"/>
      <c r="DM26" s="437"/>
      <c r="DN26" s="437"/>
      <c r="DO26" s="437"/>
      <c r="DP26" s="437"/>
      <c r="DQ26" s="437"/>
      <c r="DR26" s="437"/>
      <c r="DS26" s="437"/>
      <c r="DT26" s="437"/>
      <c r="DU26" s="437"/>
      <c r="DV26" s="437"/>
      <c r="DW26" s="437"/>
      <c r="DX26" s="437"/>
      <c r="DY26" s="437"/>
      <c r="DZ26" s="437"/>
      <c r="EA26" s="437"/>
      <c r="EB26" s="437"/>
      <c r="EC26" s="437"/>
      <c r="ED26" s="438"/>
    </row>
    <row r="27" spans="1:134" x14ac:dyDescent="0.2">
      <c r="A27" s="450"/>
      <c r="B27" s="451"/>
      <c r="C27" s="451"/>
      <c r="D27" s="452"/>
      <c r="E27" s="444" t="s">
        <v>161</v>
      </c>
      <c r="F27" s="444"/>
      <c r="G27" s="444"/>
      <c r="H27" s="444"/>
      <c r="I27" s="444"/>
      <c r="J27" s="444"/>
      <c r="K27" s="444"/>
      <c r="L27" s="444"/>
      <c r="M27" s="444"/>
      <c r="N27" s="444"/>
      <c r="O27" s="444"/>
      <c r="P27" s="444"/>
      <c r="Q27" s="444"/>
      <c r="R27" s="444"/>
      <c r="S27" s="444"/>
      <c r="T27" s="444"/>
      <c r="U27" s="444"/>
      <c r="V27" s="444"/>
      <c r="W27" s="444"/>
      <c r="X27" s="444"/>
      <c r="Y27" s="444"/>
      <c r="Z27" s="444"/>
      <c r="AA27" s="444"/>
      <c r="AB27" s="439"/>
      <c r="AC27" s="440"/>
      <c r="AD27" s="440"/>
      <c r="AE27" s="440"/>
      <c r="AF27" s="440"/>
      <c r="AG27" s="440"/>
      <c r="AH27" s="440"/>
      <c r="AI27" s="441"/>
      <c r="AJ27" s="439"/>
      <c r="AK27" s="440"/>
      <c r="AL27" s="440"/>
      <c r="AM27" s="440"/>
      <c r="AN27" s="440"/>
      <c r="AO27" s="440"/>
      <c r="AP27" s="440"/>
      <c r="AQ27" s="441"/>
      <c r="AR27" s="454"/>
      <c r="AS27" s="455"/>
      <c r="AT27" s="455"/>
      <c r="AU27" s="455"/>
      <c r="AV27" s="455"/>
      <c r="AW27" s="455"/>
      <c r="AX27" s="455"/>
      <c r="AY27" s="456"/>
      <c r="AZ27" s="454"/>
      <c r="BA27" s="455"/>
      <c r="BB27" s="455"/>
      <c r="BC27" s="455"/>
      <c r="BD27" s="455"/>
      <c r="BE27" s="455"/>
      <c r="BF27" s="455"/>
      <c r="BG27" s="456"/>
      <c r="BH27" s="439"/>
      <c r="BI27" s="440"/>
      <c r="BJ27" s="440"/>
      <c r="BK27" s="440"/>
      <c r="BL27" s="440"/>
      <c r="BM27" s="440"/>
      <c r="BN27" s="440"/>
      <c r="BO27" s="441"/>
      <c r="BP27" s="439"/>
      <c r="BQ27" s="440"/>
      <c r="BR27" s="440"/>
      <c r="BS27" s="440"/>
      <c r="BT27" s="440"/>
      <c r="BU27" s="440"/>
      <c r="BV27" s="440"/>
      <c r="BW27" s="441"/>
      <c r="BX27" s="439"/>
      <c r="BY27" s="440"/>
      <c r="BZ27" s="440"/>
      <c r="CA27" s="440"/>
      <c r="CB27" s="440"/>
      <c r="CC27" s="440"/>
      <c r="CD27" s="440"/>
      <c r="CE27" s="441"/>
      <c r="CF27" s="439"/>
      <c r="CG27" s="440"/>
      <c r="CH27" s="440"/>
      <c r="CI27" s="440"/>
      <c r="CJ27" s="440"/>
      <c r="CK27" s="440"/>
      <c r="CL27" s="440"/>
      <c r="CM27" s="441"/>
      <c r="CN27" s="439"/>
      <c r="CO27" s="440"/>
      <c r="CP27" s="440"/>
      <c r="CQ27" s="440"/>
      <c r="CR27" s="440"/>
      <c r="CS27" s="440"/>
      <c r="CT27" s="440"/>
      <c r="CU27" s="441"/>
      <c r="CV27" s="439"/>
      <c r="CW27" s="440"/>
      <c r="CX27" s="440"/>
      <c r="CY27" s="440"/>
      <c r="CZ27" s="440"/>
      <c r="DA27" s="440"/>
      <c r="DB27" s="440"/>
      <c r="DC27" s="441"/>
      <c r="DD27" s="442"/>
      <c r="DE27" s="401"/>
      <c r="DF27" s="401"/>
      <c r="DG27" s="401"/>
      <c r="DH27" s="401"/>
      <c r="DI27" s="401"/>
      <c r="DJ27" s="401"/>
      <c r="DK27" s="401"/>
      <c r="DL27" s="401"/>
      <c r="DM27" s="401"/>
      <c r="DN27" s="401"/>
      <c r="DO27" s="401"/>
      <c r="DP27" s="401"/>
      <c r="DQ27" s="401"/>
      <c r="DR27" s="401"/>
      <c r="DS27" s="401"/>
      <c r="DT27" s="401"/>
      <c r="DU27" s="401"/>
      <c r="DV27" s="401"/>
      <c r="DW27" s="401"/>
      <c r="DX27" s="401"/>
      <c r="DY27" s="401"/>
      <c r="DZ27" s="401"/>
      <c r="EA27" s="401"/>
      <c r="EB27" s="401"/>
      <c r="EC27" s="401"/>
      <c r="ED27" s="443"/>
    </row>
    <row r="28" spans="1:134" x14ac:dyDescent="0.2">
      <c r="A28" s="426" t="s">
        <v>162</v>
      </c>
      <c r="B28" s="427"/>
      <c r="C28" s="427"/>
      <c r="D28" s="428"/>
      <c r="E28" s="453" t="s">
        <v>158</v>
      </c>
      <c r="F28" s="429"/>
      <c r="G28" s="429"/>
      <c r="H28" s="429"/>
      <c r="I28" s="429"/>
      <c r="J28" s="429"/>
      <c r="K28" s="429"/>
      <c r="L28" s="429"/>
      <c r="M28" s="429"/>
      <c r="N28" s="429"/>
      <c r="O28" s="429"/>
      <c r="P28" s="429"/>
      <c r="Q28" s="429"/>
      <c r="R28" s="429"/>
      <c r="S28" s="429"/>
      <c r="T28" s="429"/>
      <c r="U28" s="429"/>
      <c r="V28" s="429"/>
      <c r="W28" s="429"/>
      <c r="X28" s="429"/>
      <c r="Y28" s="429"/>
      <c r="Z28" s="429"/>
      <c r="AA28" s="429"/>
      <c r="AB28" s="430"/>
      <c r="AC28" s="431"/>
      <c r="AD28" s="431"/>
      <c r="AE28" s="431"/>
      <c r="AF28" s="431"/>
      <c r="AG28" s="431"/>
      <c r="AH28" s="431"/>
      <c r="AI28" s="432"/>
      <c r="AJ28" s="430"/>
      <c r="AK28" s="431"/>
      <c r="AL28" s="431"/>
      <c r="AM28" s="431"/>
      <c r="AN28" s="431"/>
      <c r="AO28" s="431"/>
      <c r="AP28" s="431"/>
      <c r="AQ28" s="432"/>
      <c r="AR28" s="433"/>
      <c r="AS28" s="434"/>
      <c r="AT28" s="434"/>
      <c r="AU28" s="434"/>
      <c r="AV28" s="434"/>
      <c r="AW28" s="434"/>
      <c r="AX28" s="434"/>
      <c r="AY28" s="435"/>
      <c r="AZ28" s="433"/>
      <c r="BA28" s="434"/>
      <c r="BB28" s="434"/>
      <c r="BC28" s="434"/>
      <c r="BD28" s="434"/>
      <c r="BE28" s="434"/>
      <c r="BF28" s="434"/>
      <c r="BG28" s="435"/>
      <c r="BH28" s="430"/>
      <c r="BI28" s="431"/>
      <c r="BJ28" s="431"/>
      <c r="BK28" s="431"/>
      <c r="BL28" s="431"/>
      <c r="BM28" s="431"/>
      <c r="BN28" s="431"/>
      <c r="BO28" s="432"/>
      <c r="BP28" s="430"/>
      <c r="BQ28" s="431"/>
      <c r="BR28" s="431"/>
      <c r="BS28" s="431"/>
      <c r="BT28" s="431"/>
      <c r="BU28" s="431"/>
      <c r="BV28" s="431"/>
      <c r="BW28" s="432"/>
      <c r="BX28" s="430"/>
      <c r="BY28" s="431"/>
      <c r="BZ28" s="431"/>
      <c r="CA28" s="431"/>
      <c r="CB28" s="431"/>
      <c r="CC28" s="431"/>
      <c r="CD28" s="431"/>
      <c r="CE28" s="432"/>
      <c r="CF28" s="430"/>
      <c r="CG28" s="431"/>
      <c r="CH28" s="431"/>
      <c r="CI28" s="431"/>
      <c r="CJ28" s="431"/>
      <c r="CK28" s="431"/>
      <c r="CL28" s="431"/>
      <c r="CM28" s="432"/>
      <c r="CN28" s="430"/>
      <c r="CO28" s="431"/>
      <c r="CP28" s="431"/>
      <c r="CQ28" s="431"/>
      <c r="CR28" s="431"/>
      <c r="CS28" s="431"/>
      <c r="CT28" s="431"/>
      <c r="CU28" s="432"/>
      <c r="CV28" s="430"/>
      <c r="CW28" s="431"/>
      <c r="CX28" s="431"/>
      <c r="CY28" s="431"/>
      <c r="CZ28" s="431"/>
      <c r="DA28" s="431"/>
      <c r="DB28" s="431"/>
      <c r="DC28" s="432"/>
      <c r="DD28" s="436"/>
      <c r="DE28" s="437"/>
      <c r="DF28" s="437"/>
      <c r="DG28" s="437"/>
      <c r="DH28" s="437"/>
      <c r="DI28" s="437"/>
      <c r="DJ28" s="437"/>
      <c r="DK28" s="437"/>
      <c r="DL28" s="437"/>
      <c r="DM28" s="437"/>
      <c r="DN28" s="437"/>
      <c r="DO28" s="437"/>
      <c r="DP28" s="437"/>
      <c r="DQ28" s="437"/>
      <c r="DR28" s="437"/>
      <c r="DS28" s="437"/>
      <c r="DT28" s="437"/>
      <c r="DU28" s="437"/>
      <c r="DV28" s="437"/>
      <c r="DW28" s="437"/>
      <c r="DX28" s="437"/>
      <c r="DY28" s="437"/>
      <c r="DZ28" s="437"/>
      <c r="EA28" s="437"/>
      <c r="EB28" s="437"/>
      <c r="EC28" s="437"/>
      <c r="ED28" s="438"/>
    </row>
    <row r="29" spans="1:134" x14ac:dyDescent="0.2">
      <c r="A29" s="450"/>
      <c r="B29" s="451"/>
      <c r="C29" s="451"/>
      <c r="D29" s="452"/>
      <c r="E29" s="444" t="s">
        <v>163</v>
      </c>
      <c r="F29" s="444"/>
      <c r="G29" s="444"/>
      <c r="H29" s="444"/>
      <c r="I29" s="444"/>
      <c r="J29" s="444"/>
      <c r="K29" s="444"/>
      <c r="L29" s="444"/>
      <c r="M29" s="444"/>
      <c r="N29" s="444"/>
      <c r="O29" s="444"/>
      <c r="P29" s="444"/>
      <c r="Q29" s="444"/>
      <c r="R29" s="444"/>
      <c r="S29" s="444"/>
      <c r="T29" s="444"/>
      <c r="U29" s="444"/>
      <c r="V29" s="444"/>
      <c r="W29" s="444"/>
      <c r="X29" s="444"/>
      <c r="Y29" s="444"/>
      <c r="Z29" s="444"/>
      <c r="AA29" s="444"/>
      <c r="AB29" s="439"/>
      <c r="AC29" s="440"/>
      <c r="AD29" s="440"/>
      <c r="AE29" s="440"/>
      <c r="AF29" s="440"/>
      <c r="AG29" s="440"/>
      <c r="AH29" s="440"/>
      <c r="AI29" s="441"/>
      <c r="AJ29" s="439"/>
      <c r="AK29" s="440"/>
      <c r="AL29" s="440"/>
      <c r="AM29" s="440"/>
      <c r="AN29" s="440"/>
      <c r="AO29" s="440"/>
      <c r="AP29" s="440"/>
      <c r="AQ29" s="441"/>
      <c r="AR29" s="454"/>
      <c r="AS29" s="455"/>
      <c r="AT29" s="455"/>
      <c r="AU29" s="455"/>
      <c r="AV29" s="455"/>
      <c r="AW29" s="455"/>
      <c r="AX29" s="455"/>
      <c r="AY29" s="456"/>
      <c r="AZ29" s="454"/>
      <c r="BA29" s="455"/>
      <c r="BB29" s="455"/>
      <c r="BC29" s="455"/>
      <c r="BD29" s="455"/>
      <c r="BE29" s="455"/>
      <c r="BF29" s="455"/>
      <c r="BG29" s="456"/>
      <c r="BH29" s="439"/>
      <c r="BI29" s="440"/>
      <c r="BJ29" s="440"/>
      <c r="BK29" s="440"/>
      <c r="BL29" s="440"/>
      <c r="BM29" s="440"/>
      <c r="BN29" s="440"/>
      <c r="BO29" s="441"/>
      <c r="BP29" s="439"/>
      <c r="BQ29" s="440"/>
      <c r="BR29" s="440"/>
      <c r="BS29" s="440"/>
      <c r="BT29" s="440"/>
      <c r="BU29" s="440"/>
      <c r="BV29" s="440"/>
      <c r="BW29" s="441"/>
      <c r="BX29" s="439"/>
      <c r="BY29" s="440"/>
      <c r="BZ29" s="440"/>
      <c r="CA29" s="440"/>
      <c r="CB29" s="440"/>
      <c r="CC29" s="440"/>
      <c r="CD29" s="440"/>
      <c r="CE29" s="441"/>
      <c r="CF29" s="439"/>
      <c r="CG29" s="440"/>
      <c r="CH29" s="440"/>
      <c r="CI29" s="440"/>
      <c r="CJ29" s="440"/>
      <c r="CK29" s="440"/>
      <c r="CL29" s="440"/>
      <c r="CM29" s="441"/>
      <c r="CN29" s="439"/>
      <c r="CO29" s="440"/>
      <c r="CP29" s="440"/>
      <c r="CQ29" s="440"/>
      <c r="CR29" s="440"/>
      <c r="CS29" s="440"/>
      <c r="CT29" s="440"/>
      <c r="CU29" s="441"/>
      <c r="CV29" s="439"/>
      <c r="CW29" s="440"/>
      <c r="CX29" s="440"/>
      <c r="CY29" s="440"/>
      <c r="CZ29" s="440"/>
      <c r="DA29" s="440"/>
      <c r="DB29" s="440"/>
      <c r="DC29" s="441"/>
      <c r="DD29" s="442"/>
      <c r="DE29" s="401"/>
      <c r="DF29" s="401"/>
      <c r="DG29" s="401"/>
      <c r="DH29" s="401"/>
      <c r="DI29" s="401"/>
      <c r="DJ29" s="401"/>
      <c r="DK29" s="401"/>
      <c r="DL29" s="401"/>
      <c r="DM29" s="401"/>
      <c r="DN29" s="401"/>
      <c r="DO29" s="401"/>
      <c r="DP29" s="401"/>
      <c r="DQ29" s="401"/>
      <c r="DR29" s="401"/>
      <c r="DS29" s="401"/>
      <c r="DT29" s="401"/>
      <c r="DU29" s="401"/>
      <c r="DV29" s="401"/>
      <c r="DW29" s="401"/>
      <c r="DX29" s="401"/>
      <c r="DY29" s="401"/>
      <c r="DZ29" s="401"/>
      <c r="EA29" s="401"/>
      <c r="EB29" s="401"/>
      <c r="EC29" s="401"/>
      <c r="ED29" s="443"/>
    </row>
    <row r="30" spans="1:134" ht="15" customHeight="1" x14ac:dyDescent="0.2">
      <c r="A30" s="445" t="s">
        <v>57</v>
      </c>
      <c r="B30" s="446"/>
      <c r="C30" s="446"/>
      <c r="D30" s="446"/>
      <c r="E30" s="447" t="s">
        <v>164</v>
      </c>
      <c r="F30" s="447"/>
      <c r="G30" s="447"/>
      <c r="H30" s="447"/>
      <c r="I30" s="447"/>
      <c r="J30" s="447"/>
      <c r="K30" s="447"/>
      <c r="L30" s="447"/>
      <c r="M30" s="447"/>
      <c r="N30" s="447"/>
      <c r="O30" s="447"/>
      <c r="P30" s="447"/>
      <c r="Q30" s="447"/>
      <c r="R30" s="447"/>
      <c r="S30" s="447"/>
      <c r="T30" s="447"/>
      <c r="U30" s="447"/>
      <c r="V30" s="447"/>
      <c r="W30" s="447"/>
      <c r="X30" s="447"/>
      <c r="Y30" s="447"/>
      <c r="Z30" s="447"/>
      <c r="AA30" s="447"/>
      <c r="AB30" s="448"/>
      <c r="AC30" s="448"/>
      <c r="AD30" s="448"/>
      <c r="AE30" s="448"/>
      <c r="AF30" s="448"/>
      <c r="AG30" s="448"/>
      <c r="AH30" s="448"/>
      <c r="AI30" s="448"/>
      <c r="AJ30" s="448"/>
      <c r="AK30" s="448"/>
      <c r="AL30" s="448"/>
      <c r="AM30" s="448"/>
      <c r="AN30" s="448"/>
      <c r="AO30" s="448"/>
      <c r="AP30" s="448"/>
      <c r="AQ30" s="448"/>
      <c r="AR30" s="449"/>
      <c r="AS30" s="449"/>
      <c r="AT30" s="449"/>
      <c r="AU30" s="449"/>
      <c r="AV30" s="449"/>
      <c r="AW30" s="449"/>
      <c r="AX30" s="449"/>
      <c r="AY30" s="449"/>
      <c r="AZ30" s="449"/>
      <c r="BA30" s="449"/>
      <c r="BB30" s="449"/>
      <c r="BC30" s="449"/>
      <c r="BD30" s="449"/>
      <c r="BE30" s="449"/>
      <c r="BF30" s="449"/>
      <c r="BG30" s="449"/>
      <c r="BH30" s="448"/>
      <c r="BI30" s="448"/>
      <c r="BJ30" s="448"/>
      <c r="BK30" s="448"/>
      <c r="BL30" s="448"/>
      <c r="BM30" s="448"/>
      <c r="BN30" s="448"/>
      <c r="BO30" s="448"/>
      <c r="BP30" s="448"/>
      <c r="BQ30" s="448"/>
      <c r="BR30" s="448"/>
      <c r="BS30" s="448"/>
      <c r="BT30" s="448"/>
      <c r="BU30" s="448"/>
      <c r="BV30" s="448"/>
      <c r="BW30" s="448"/>
      <c r="BX30" s="448"/>
      <c r="BY30" s="448"/>
      <c r="BZ30" s="448"/>
      <c r="CA30" s="448"/>
      <c r="CB30" s="448"/>
      <c r="CC30" s="448"/>
      <c r="CD30" s="448"/>
      <c r="CE30" s="448"/>
      <c r="CF30" s="448"/>
      <c r="CG30" s="448"/>
      <c r="CH30" s="448"/>
      <c r="CI30" s="448"/>
      <c r="CJ30" s="448"/>
      <c r="CK30" s="448"/>
      <c r="CL30" s="448"/>
      <c r="CM30" s="448"/>
      <c r="CN30" s="448"/>
      <c r="CO30" s="448"/>
      <c r="CP30" s="448"/>
      <c r="CQ30" s="448"/>
      <c r="CR30" s="448"/>
      <c r="CS30" s="448"/>
      <c r="CT30" s="448"/>
      <c r="CU30" s="448"/>
      <c r="CV30" s="448"/>
      <c r="CW30" s="448"/>
      <c r="CX30" s="448"/>
      <c r="CY30" s="448"/>
      <c r="CZ30" s="448"/>
      <c r="DA30" s="448"/>
      <c r="DB30" s="448"/>
      <c r="DC30" s="448"/>
      <c r="DD30" s="457"/>
      <c r="DE30" s="457"/>
      <c r="DF30" s="457"/>
      <c r="DG30" s="457"/>
      <c r="DH30" s="457"/>
      <c r="DI30" s="457"/>
      <c r="DJ30" s="457"/>
      <c r="DK30" s="457"/>
      <c r="DL30" s="457"/>
      <c r="DM30" s="457"/>
      <c r="DN30" s="457"/>
      <c r="DO30" s="457"/>
      <c r="DP30" s="457"/>
      <c r="DQ30" s="457"/>
      <c r="DR30" s="457"/>
      <c r="DS30" s="457"/>
      <c r="DT30" s="457"/>
      <c r="DU30" s="457"/>
      <c r="DV30" s="457"/>
      <c r="DW30" s="457"/>
      <c r="DX30" s="457"/>
      <c r="DY30" s="457"/>
      <c r="DZ30" s="457"/>
      <c r="EA30" s="457"/>
      <c r="EB30" s="457"/>
      <c r="EC30" s="457"/>
      <c r="ED30" s="458"/>
    </row>
    <row r="31" spans="1:134" ht="15" customHeight="1" x14ac:dyDescent="0.2">
      <c r="A31" s="459" t="s">
        <v>63</v>
      </c>
      <c r="B31" s="460"/>
      <c r="C31" s="460"/>
      <c r="D31" s="460"/>
      <c r="E31" s="461" t="s">
        <v>165</v>
      </c>
      <c r="F31" s="461"/>
      <c r="G31" s="461"/>
      <c r="H31" s="461"/>
      <c r="I31" s="461"/>
      <c r="J31" s="461"/>
      <c r="K31" s="461"/>
      <c r="L31" s="461"/>
      <c r="M31" s="461"/>
      <c r="N31" s="461"/>
      <c r="O31" s="461"/>
      <c r="P31" s="461"/>
      <c r="Q31" s="461"/>
      <c r="R31" s="461"/>
      <c r="S31" s="461"/>
      <c r="T31" s="461"/>
      <c r="U31" s="461"/>
      <c r="V31" s="461"/>
      <c r="W31" s="461"/>
      <c r="X31" s="461"/>
      <c r="Y31" s="461"/>
      <c r="Z31" s="461"/>
      <c r="AA31" s="461"/>
      <c r="AB31" s="462">
        <f>AR31+BH31+BX31+CN31</f>
        <v>145.18346333000002</v>
      </c>
      <c r="AC31" s="462"/>
      <c r="AD31" s="462"/>
      <c r="AE31" s="462"/>
      <c r="AF31" s="462"/>
      <c r="AG31" s="462"/>
      <c r="AH31" s="462"/>
      <c r="AI31" s="462"/>
      <c r="AJ31" s="462">
        <f>AZ31+BP31+CF31+CV31</f>
        <v>39.326767295081972</v>
      </c>
      <c r="AK31" s="462"/>
      <c r="AL31" s="462"/>
      <c r="AM31" s="462"/>
      <c r="AN31" s="462"/>
      <c r="AO31" s="462"/>
      <c r="AP31" s="462"/>
      <c r="AQ31" s="462"/>
      <c r="AR31" s="462">
        <f>'7.1'!G18/1.22</f>
        <v>0</v>
      </c>
      <c r="AS31" s="462"/>
      <c r="AT31" s="462"/>
      <c r="AU31" s="462"/>
      <c r="AV31" s="462"/>
      <c r="AW31" s="462"/>
      <c r="AX31" s="462"/>
      <c r="AY31" s="462"/>
      <c r="AZ31" s="462">
        <f>'7.1'!H18/1.22</f>
        <v>0</v>
      </c>
      <c r="BA31" s="462"/>
      <c r="BB31" s="462"/>
      <c r="BC31" s="462"/>
      <c r="BD31" s="462"/>
      <c r="BE31" s="462"/>
      <c r="BF31" s="462"/>
      <c r="BG31" s="462"/>
      <c r="BH31" s="462">
        <f>'7.1'!I18/1.2</f>
        <v>39.3267673</v>
      </c>
      <c r="BI31" s="462"/>
      <c r="BJ31" s="462"/>
      <c r="BK31" s="462"/>
      <c r="BL31" s="462"/>
      <c r="BM31" s="462"/>
      <c r="BN31" s="462"/>
      <c r="BO31" s="462"/>
      <c r="BP31" s="462">
        <f>'7.1'!J18/1.22</f>
        <v>39.326767295081972</v>
      </c>
      <c r="BQ31" s="462"/>
      <c r="BR31" s="462"/>
      <c r="BS31" s="462"/>
      <c r="BT31" s="462"/>
      <c r="BU31" s="462"/>
      <c r="BV31" s="462"/>
      <c r="BW31" s="462"/>
      <c r="BX31" s="462">
        <f>'7.1'!K18/1.2</f>
        <v>83.480132680000011</v>
      </c>
      <c r="BY31" s="462"/>
      <c r="BZ31" s="462"/>
      <c r="CA31" s="462"/>
      <c r="CB31" s="462"/>
      <c r="CC31" s="462"/>
      <c r="CD31" s="462"/>
      <c r="CE31" s="462"/>
      <c r="CF31" s="462">
        <f>'7.1'!L18/1.22</f>
        <v>0</v>
      </c>
      <c r="CG31" s="462"/>
      <c r="CH31" s="462"/>
      <c r="CI31" s="462"/>
      <c r="CJ31" s="462"/>
      <c r="CK31" s="462"/>
      <c r="CL31" s="462"/>
      <c r="CM31" s="462"/>
      <c r="CN31" s="462">
        <f>'7.1'!M18/1.2</f>
        <v>22.376563350000001</v>
      </c>
      <c r="CO31" s="462"/>
      <c r="CP31" s="462"/>
      <c r="CQ31" s="462"/>
      <c r="CR31" s="462"/>
      <c r="CS31" s="462"/>
      <c r="CT31" s="462"/>
      <c r="CU31" s="462"/>
      <c r="CV31" s="462">
        <f>'7.1'!N18/1.22</f>
        <v>0</v>
      </c>
      <c r="CW31" s="462"/>
      <c r="CX31" s="462"/>
      <c r="CY31" s="462"/>
      <c r="CZ31" s="462"/>
      <c r="DA31" s="462"/>
      <c r="DB31" s="462"/>
      <c r="DC31" s="462"/>
      <c r="DD31" s="463"/>
      <c r="DE31" s="463"/>
      <c r="DF31" s="463"/>
      <c r="DG31" s="463"/>
      <c r="DH31" s="463"/>
      <c r="DI31" s="463"/>
      <c r="DJ31" s="463"/>
      <c r="DK31" s="463"/>
      <c r="DL31" s="463"/>
      <c r="DM31" s="463"/>
      <c r="DN31" s="463"/>
      <c r="DO31" s="463"/>
      <c r="DP31" s="463"/>
      <c r="DQ31" s="463"/>
      <c r="DR31" s="463"/>
      <c r="DS31" s="463"/>
      <c r="DT31" s="463"/>
      <c r="DU31" s="463"/>
      <c r="DV31" s="463"/>
      <c r="DW31" s="463"/>
      <c r="DX31" s="463"/>
      <c r="DY31" s="463"/>
      <c r="DZ31" s="463"/>
      <c r="EA31" s="463"/>
      <c r="EB31" s="463"/>
      <c r="EC31" s="463"/>
      <c r="ED31" s="464"/>
    </row>
    <row r="32" spans="1:134" ht="15" customHeight="1" x14ac:dyDescent="0.2">
      <c r="A32" s="445" t="s">
        <v>65</v>
      </c>
      <c r="B32" s="446"/>
      <c r="C32" s="446"/>
      <c r="D32" s="446"/>
      <c r="E32" s="447" t="s">
        <v>166</v>
      </c>
      <c r="F32" s="447"/>
      <c r="G32" s="447"/>
      <c r="H32" s="447"/>
      <c r="I32" s="447"/>
      <c r="J32" s="447"/>
      <c r="K32" s="447"/>
      <c r="L32" s="447"/>
      <c r="M32" s="447"/>
      <c r="N32" s="447"/>
      <c r="O32" s="447"/>
      <c r="P32" s="447"/>
      <c r="Q32" s="447"/>
      <c r="R32" s="447"/>
      <c r="S32" s="447"/>
      <c r="T32" s="447"/>
      <c r="U32" s="447"/>
      <c r="V32" s="447"/>
      <c r="W32" s="447"/>
      <c r="X32" s="447"/>
      <c r="Y32" s="447"/>
      <c r="Z32" s="447"/>
      <c r="AA32" s="447"/>
      <c r="AB32" s="448"/>
      <c r="AC32" s="448"/>
      <c r="AD32" s="448"/>
      <c r="AE32" s="448"/>
      <c r="AF32" s="448"/>
      <c r="AG32" s="448"/>
      <c r="AH32" s="448"/>
      <c r="AI32" s="448"/>
      <c r="AJ32" s="448"/>
      <c r="AK32" s="448"/>
      <c r="AL32" s="448"/>
      <c r="AM32" s="448"/>
      <c r="AN32" s="448"/>
      <c r="AO32" s="448"/>
      <c r="AP32" s="448"/>
      <c r="AQ32" s="448"/>
      <c r="AR32" s="449"/>
      <c r="AS32" s="449"/>
      <c r="AT32" s="449"/>
      <c r="AU32" s="449"/>
      <c r="AV32" s="449"/>
      <c r="AW32" s="449"/>
      <c r="AX32" s="449"/>
      <c r="AY32" s="449"/>
      <c r="AZ32" s="449"/>
      <c r="BA32" s="449"/>
      <c r="BB32" s="449"/>
      <c r="BC32" s="449"/>
      <c r="BD32" s="449"/>
      <c r="BE32" s="449"/>
      <c r="BF32" s="449"/>
      <c r="BG32" s="449"/>
      <c r="BH32" s="448"/>
      <c r="BI32" s="448"/>
      <c r="BJ32" s="448"/>
      <c r="BK32" s="448"/>
      <c r="BL32" s="448"/>
      <c r="BM32" s="448"/>
      <c r="BN32" s="448"/>
      <c r="BO32" s="448"/>
      <c r="BP32" s="448"/>
      <c r="BQ32" s="448"/>
      <c r="BR32" s="448"/>
      <c r="BS32" s="448"/>
      <c r="BT32" s="448"/>
      <c r="BU32" s="448"/>
      <c r="BV32" s="448"/>
      <c r="BW32" s="448"/>
      <c r="BX32" s="448"/>
      <c r="BY32" s="448"/>
      <c r="BZ32" s="448"/>
      <c r="CA32" s="448"/>
      <c r="CB32" s="448"/>
      <c r="CC32" s="448"/>
      <c r="CD32" s="448"/>
      <c r="CE32" s="448"/>
      <c r="CF32" s="448"/>
      <c r="CG32" s="448"/>
      <c r="CH32" s="448"/>
      <c r="CI32" s="448"/>
      <c r="CJ32" s="448"/>
      <c r="CK32" s="448"/>
      <c r="CL32" s="448"/>
      <c r="CM32" s="448"/>
      <c r="CN32" s="448"/>
      <c r="CO32" s="448"/>
      <c r="CP32" s="448"/>
      <c r="CQ32" s="448"/>
      <c r="CR32" s="448"/>
      <c r="CS32" s="448"/>
      <c r="CT32" s="448"/>
      <c r="CU32" s="448"/>
      <c r="CV32" s="448"/>
      <c r="CW32" s="448"/>
      <c r="CX32" s="448"/>
      <c r="CY32" s="448"/>
      <c r="CZ32" s="448"/>
      <c r="DA32" s="448"/>
      <c r="DB32" s="448"/>
      <c r="DC32" s="448"/>
      <c r="DD32" s="457"/>
      <c r="DE32" s="457"/>
      <c r="DF32" s="457"/>
      <c r="DG32" s="457"/>
      <c r="DH32" s="457"/>
      <c r="DI32" s="457"/>
      <c r="DJ32" s="457"/>
      <c r="DK32" s="457"/>
      <c r="DL32" s="457"/>
      <c r="DM32" s="457"/>
      <c r="DN32" s="457"/>
      <c r="DO32" s="457"/>
      <c r="DP32" s="457"/>
      <c r="DQ32" s="457"/>
      <c r="DR32" s="457"/>
      <c r="DS32" s="457"/>
      <c r="DT32" s="457"/>
      <c r="DU32" s="457"/>
      <c r="DV32" s="457"/>
      <c r="DW32" s="457"/>
      <c r="DX32" s="457"/>
      <c r="DY32" s="457"/>
      <c r="DZ32" s="457"/>
      <c r="EA32" s="457"/>
      <c r="EB32" s="457"/>
      <c r="EC32" s="457"/>
      <c r="ED32" s="458"/>
    </row>
    <row r="33" spans="1:134" ht="15" customHeight="1" x14ac:dyDescent="0.2">
      <c r="A33" s="445" t="s">
        <v>70</v>
      </c>
      <c r="B33" s="446"/>
      <c r="C33" s="446"/>
      <c r="D33" s="446"/>
      <c r="E33" s="447" t="s">
        <v>167</v>
      </c>
      <c r="F33" s="447"/>
      <c r="G33" s="447"/>
      <c r="H33" s="447"/>
      <c r="I33" s="447"/>
      <c r="J33" s="447"/>
      <c r="K33" s="447"/>
      <c r="L33" s="447"/>
      <c r="M33" s="447"/>
      <c r="N33" s="447"/>
      <c r="O33" s="447"/>
      <c r="P33" s="447"/>
      <c r="Q33" s="447"/>
      <c r="R33" s="447"/>
      <c r="S33" s="447"/>
      <c r="T33" s="447"/>
      <c r="U33" s="447"/>
      <c r="V33" s="447"/>
      <c r="W33" s="447"/>
      <c r="X33" s="447"/>
      <c r="Y33" s="447"/>
      <c r="Z33" s="447"/>
      <c r="AA33" s="447"/>
      <c r="AB33" s="448"/>
      <c r="AC33" s="448"/>
      <c r="AD33" s="448"/>
      <c r="AE33" s="448"/>
      <c r="AF33" s="448"/>
      <c r="AG33" s="448"/>
      <c r="AH33" s="448"/>
      <c r="AI33" s="448"/>
      <c r="AJ33" s="448"/>
      <c r="AK33" s="448"/>
      <c r="AL33" s="448"/>
      <c r="AM33" s="448"/>
      <c r="AN33" s="448"/>
      <c r="AO33" s="448"/>
      <c r="AP33" s="448"/>
      <c r="AQ33" s="448"/>
      <c r="AR33" s="449"/>
      <c r="AS33" s="449"/>
      <c r="AT33" s="449"/>
      <c r="AU33" s="449"/>
      <c r="AV33" s="449"/>
      <c r="AW33" s="449"/>
      <c r="AX33" s="449"/>
      <c r="AY33" s="449"/>
      <c r="AZ33" s="449"/>
      <c r="BA33" s="449"/>
      <c r="BB33" s="449"/>
      <c r="BC33" s="449"/>
      <c r="BD33" s="449"/>
      <c r="BE33" s="449"/>
      <c r="BF33" s="449"/>
      <c r="BG33" s="449"/>
      <c r="BH33" s="448"/>
      <c r="BI33" s="448"/>
      <c r="BJ33" s="448"/>
      <c r="BK33" s="448"/>
      <c r="BL33" s="448"/>
      <c r="BM33" s="448"/>
      <c r="BN33" s="448"/>
      <c r="BO33" s="448"/>
      <c r="BP33" s="448"/>
      <c r="BQ33" s="448"/>
      <c r="BR33" s="448"/>
      <c r="BS33" s="448"/>
      <c r="BT33" s="448"/>
      <c r="BU33" s="448"/>
      <c r="BV33" s="448"/>
      <c r="BW33" s="448"/>
      <c r="BX33" s="448"/>
      <c r="BY33" s="448"/>
      <c r="BZ33" s="448"/>
      <c r="CA33" s="448"/>
      <c r="CB33" s="448"/>
      <c r="CC33" s="448"/>
      <c r="CD33" s="448"/>
      <c r="CE33" s="448"/>
      <c r="CF33" s="448"/>
      <c r="CG33" s="448"/>
      <c r="CH33" s="448"/>
      <c r="CI33" s="448"/>
      <c r="CJ33" s="448"/>
      <c r="CK33" s="448"/>
      <c r="CL33" s="448"/>
      <c r="CM33" s="448"/>
      <c r="CN33" s="448"/>
      <c r="CO33" s="448"/>
      <c r="CP33" s="448"/>
      <c r="CQ33" s="448"/>
      <c r="CR33" s="448"/>
      <c r="CS33" s="448"/>
      <c r="CT33" s="448"/>
      <c r="CU33" s="448"/>
      <c r="CV33" s="448"/>
      <c r="CW33" s="448"/>
      <c r="CX33" s="448"/>
      <c r="CY33" s="448"/>
      <c r="CZ33" s="448"/>
      <c r="DA33" s="448"/>
      <c r="DB33" s="448"/>
      <c r="DC33" s="448"/>
      <c r="DD33" s="457"/>
      <c r="DE33" s="457"/>
      <c r="DF33" s="457"/>
      <c r="DG33" s="457"/>
      <c r="DH33" s="457"/>
      <c r="DI33" s="457"/>
      <c r="DJ33" s="457"/>
      <c r="DK33" s="457"/>
      <c r="DL33" s="457"/>
      <c r="DM33" s="457"/>
      <c r="DN33" s="457"/>
      <c r="DO33" s="457"/>
      <c r="DP33" s="457"/>
      <c r="DQ33" s="457"/>
      <c r="DR33" s="457"/>
      <c r="DS33" s="457"/>
      <c r="DT33" s="457"/>
      <c r="DU33" s="457"/>
      <c r="DV33" s="457"/>
      <c r="DW33" s="457"/>
      <c r="DX33" s="457"/>
      <c r="DY33" s="457"/>
      <c r="DZ33" s="457"/>
      <c r="EA33" s="457"/>
      <c r="EB33" s="457"/>
      <c r="EC33" s="457"/>
      <c r="ED33" s="458"/>
    </row>
    <row r="34" spans="1:134" x14ac:dyDescent="0.2">
      <c r="A34" s="426" t="s">
        <v>76</v>
      </c>
      <c r="B34" s="427"/>
      <c r="C34" s="427"/>
      <c r="D34" s="428"/>
      <c r="E34" s="453" t="s">
        <v>168</v>
      </c>
      <c r="F34" s="429"/>
      <c r="G34" s="429"/>
      <c r="H34" s="429"/>
      <c r="I34" s="429"/>
      <c r="J34" s="429"/>
      <c r="K34" s="429"/>
      <c r="L34" s="429"/>
      <c r="M34" s="429"/>
      <c r="N34" s="429"/>
      <c r="O34" s="429"/>
      <c r="P34" s="429"/>
      <c r="Q34" s="429"/>
      <c r="R34" s="429"/>
      <c r="S34" s="429"/>
      <c r="T34" s="429"/>
      <c r="U34" s="429"/>
      <c r="V34" s="429"/>
      <c r="W34" s="429"/>
      <c r="X34" s="429"/>
      <c r="Y34" s="429"/>
      <c r="Z34" s="429"/>
      <c r="AA34" s="429"/>
      <c r="AB34" s="448"/>
      <c r="AC34" s="448"/>
      <c r="AD34" s="448"/>
      <c r="AE34" s="448"/>
      <c r="AF34" s="448"/>
      <c r="AG34" s="448"/>
      <c r="AH34" s="448"/>
      <c r="AI34" s="448"/>
      <c r="AJ34" s="448"/>
      <c r="AK34" s="448"/>
      <c r="AL34" s="448"/>
      <c r="AM34" s="448"/>
      <c r="AN34" s="448"/>
      <c r="AO34" s="448"/>
      <c r="AP34" s="448"/>
      <c r="AQ34" s="448"/>
      <c r="AR34" s="433"/>
      <c r="AS34" s="434"/>
      <c r="AT34" s="434"/>
      <c r="AU34" s="434"/>
      <c r="AV34" s="434"/>
      <c r="AW34" s="434"/>
      <c r="AX34" s="434"/>
      <c r="AY34" s="435"/>
      <c r="AZ34" s="433"/>
      <c r="BA34" s="434"/>
      <c r="BB34" s="434"/>
      <c r="BC34" s="434"/>
      <c r="BD34" s="434"/>
      <c r="BE34" s="434"/>
      <c r="BF34" s="434"/>
      <c r="BG34" s="435"/>
      <c r="BH34" s="430"/>
      <c r="BI34" s="431"/>
      <c r="BJ34" s="431"/>
      <c r="BK34" s="431"/>
      <c r="BL34" s="431"/>
      <c r="BM34" s="431"/>
      <c r="BN34" s="431"/>
      <c r="BO34" s="432"/>
      <c r="BP34" s="430"/>
      <c r="BQ34" s="431"/>
      <c r="BR34" s="431"/>
      <c r="BS34" s="431"/>
      <c r="BT34" s="431"/>
      <c r="BU34" s="431"/>
      <c r="BV34" s="431"/>
      <c r="BW34" s="432"/>
      <c r="BX34" s="430"/>
      <c r="BY34" s="431"/>
      <c r="BZ34" s="431"/>
      <c r="CA34" s="431"/>
      <c r="CB34" s="431"/>
      <c r="CC34" s="431"/>
      <c r="CD34" s="431"/>
      <c r="CE34" s="432"/>
      <c r="CF34" s="430"/>
      <c r="CG34" s="431"/>
      <c r="CH34" s="431"/>
      <c r="CI34" s="431"/>
      <c r="CJ34" s="431"/>
      <c r="CK34" s="431"/>
      <c r="CL34" s="431"/>
      <c r="CM34" s="432"/>
      <c r="CN34" s="430"/>
      <c r="CO34" s="431"/>
      <c r="CP34" s="431"/>
      <c r="CQ34" s="431"/>
      <c r="CR34" s="431"/>
      <c r="CS34" s="431"/>
      <c r="CT34" s="431"/>
      <c r="CU34" s="432"/>
      <c r="CV34" s="430"/>
      <c r="CW34" s="431"/>
      <c r="CX34" s="431"/>
      <c r="CY34" s="431"/>
      <c r="CZ34" s="431"/>
      <c r="DA34" s="431"/>
      <c r="DB34" s="431"/>
      <c r="DC34" s="432"/>
      <c r="DD34" s="436"/>
      <c r="DE34" s="437"/>
      <c r="DF34" s="437"/>
      <c r="DG34" s="437"/>
      <c r="DH34" s="437"/>
      <c r="DI34" s="437"/>
      <c r="DJ34" s="437"/>
      <c r="DK34" s="437"/>
      <c r="DL34" s="437"/>
      <c r="DM34" s="437"/>
      <c r="DN34" s="437"/>
      <c r="DO34" s="437"/>
      <c r="DP34" s="437"/>
      <c r="DQ34" s="437"/>
      <c r="DR34" s="437"/>
      <c r="DS34" s="437"/>
      <c r="DT34" s="437"/>
      <c r="DU34" s="437"/>
      <c r="DV34" s="437"/>
      <c r="DW34" s="437"/>
      <c r="DX34" s="437"/>
      <c r="DY34" s="437"/>
      <c r="DZ34" s="437"/>
      <c r="EA34" s="437"/>
      <c r="EB34" s="437"/>
      <c r="EC34" s="437"/>
      <c r="ED34" s="438"/>
    </row>
    <row r="35" spans="1:134" x14ac:dyDescent="0.2">
      <c r="A35" s="450"/>
      <c r="B35" s="451"/>
      <c r="C35" s="451"/>
      <c r="D35" s="452"/>
      <c r="E35" s="444" t="s">
        <v>169</v>
      </c>
      <c r="F35" s="444"/>
      <c r="G35" s="444"/>
      <c r="H35" s="444"/>
      <c r="I35" s="444"/>
      <c r="J35" s="444"/>
      <c r="K35" s="444"/>
      <c r="L35" s="444"/>
      <c r="M35" s="444"/>
      <c r="N35" s="444"/>
      <c r="O35" s="444"/>
      <c r="P35" s="444"/>
      <c r="Q35" s="444"/>
      <c r="R35" s="444"/>
      <c r="S35" s="444"/>
      <c r="T35" s="444"/>
      <c r="U35" s="444"/>
      <c r="V35" s="444"/>
      <c r="W35" s="444"/>
      <c r="X35" s="444"/>
      <c r="Y35" s="444"/>
      <c r="Z35" s="444"/>
      <c r="AA35" s="444"/>
      <c r="AB35" s="448"/>
      <c r="AC35" s="448"/>
      <c r="AD35" s="448"/>
      <c r="AE35" s="448"/>
      <c r="AF35" s="448"/>
      <c r="AG35" s="448"/>
      <c r="AH35" s="448"/>
      <c r="AI35" s="448"/>
      <c r="AJ35" s="448"/>
      <c r="AK35" s="448"/>
      <c r="AL35" s="448"/>
      <c r="AM35" s="448"/>
      <c r="AN35" s="448"/>
      <c r="AO35" s="448"/>
      <c r="AP35" s="448"/>
      <c r="AQ35" s="448"/>
      <c r="AR35" s="454"/>
      <c r="AS35" s="455"/>
      <c r="AT35" s="455"/>
      <c r="AU35" s="455"/>
      <c r="AV35" s="455"/>
      <c r="AW35" s="455"/>
      <c r="AX35" s="455"/>
      <c r="AY35" s="456"/>
      <c r="AZ35" s="454"/>
      <c r="BA35" s="455"/>
      <c r="BB35" s="455"/>
      <c r="BC35" s="455"/>
      <c r="BD35" s="455"/>
      <c r="BE35" s="455"/>
      <c r="BF35" s="455"/>
      <c r="BG35" s="456"/>
      <c r="BH35" s="439"/>
      <c r="BI35" s="440"/>
      <c r="BJ35" s="440"/>
      <c r="BK35" s="440"/>
      <c r="BL35" s="440"/>
      <c r="BM35" s="440"/>
      <c r="BN35" s="440"/>
      <c r="BO35" s="441"/>
      <c r="BP35" s="439"/>
      <c r="BQ35" s="440"/>
      <c r="BR35" s="440"/>
      <c r="BS35" s="440"/>
      <c r="BT35" s="440"/>
      <c r="BU35" s="440"/>
      <c r="BV35" s="440"/>
      <c r="BW35" s="441"/>
      <c r="BX35" s="439"/>
      <c r="BY35" s="440"/>
      <c r="BZ35" s="440"/>
      <c r="CA35" s="440"/>
      <c r="CB35" s="440"/>
      <c r="CC35" s="440"/>
      <c r="CD35" s="440"/>
      <c r="CE35" s="441"/>
      <c r="CF35" s="439"/>
      <c r="CG35" s="440"/>
      <c r="CH35" s="440"/>
      <c r="CI35" s="440"/>
      <c r="CJ35" s="440"/>
      <c r="CK35" s="440"/>
      <c r="CL35" s="440"/>
      <c r="CM35" s="441"/>
      <c r="CN35" s="439"/>
      <c r="CO35" s="440"/>
      <c r="CP35" s="440"/>
      <c r="CQ35" s="440"/>
      <c r="CR35" s="440"/>
      <c r="CS35" s="440"/>
      <c r="CT35" s="440"/>
      <c r="CU35" s="441"/>
      <c r="CV35" s="439"/>
      <c r="CW35" s="440"/>
      <c r="CX35" s="440"/>
      <c r="CY35" s="440"/>
      <c r="CZ35" s="440"/>
      <c r="DA35" s="440"/>
      <c r="DB35" s="440"/>
      <c r="DC35" s="441"/>
      <c r="DD35" s="442"/>
      <c r="DE35" s="401"/>
      <c r="DF35" s="401"/>
      <c r="DG35" s="401"/>
      <c r="DH35" s="401"/>
      <c r="DI35" s="401"/>
      <c r="DJ35" s="401"/>
      <c r="DK35" s="401"/>
      <c r="DL35" s="401"/>
      <c r="DM35" s="401"/>
      <c r="DN35" s="401"/>
      <c r="DO35" s="401"/>
      <c r="DP35" s="401"/>
      <c r="DQ35" s="401"/>
      <c r="DR35" s="401"/>
      <c r="DS35" s="401"/>
      <c r="DT35" s="401"/>
      <c r="DU35" s="401"/>
      <c r="DV35" s="401"/>
      <c r="DW35" s="401"/>
      <c r="DX35" s="401"/>
      <c r="DY35" s="401"/>
      <c r="DZ35" s="401"/>
      <c r="EA35" s="401"/>
      <c r="EB35" s="401"/>
      <c r="EC35" s="401"/>
      <c r="ED35" s="443"/>
    </row>
    <row r="36" spans="1:134" ht="15" customHeight="1" x14ac:dyDescent="0.2">
      <c r="A36" s="459" t="s">
        <v>100</v>
      </c>
      <c r="B36" s="460"/>
      <c r="C36" s="460"/>
      <c r="D36" s="460"/>
      <c r="E36" s="461" t="s">
        <v>170</v>
      </c>
      <c r="F36" s="461"/>
      <c r="G36" s="461"/>
      <c r="H36" s="461"/>
      <c r="I36" s="461"/>
      <c r="J36" s="461"/>
      <c r="K36" s="461"/>
      <c r="L36" s="461"/>
      <c r="M36" s="461"/>
      <c r="N36" s="461"/>
      <c r="O36" s="461"/>
      <c r="P36" s="461"/>
      <c r="Q36" s="461"/>
      <c r="R36" s="461"/>
      <c r="S36" s="461"/>
      <c r="T36" s="461"/>
      <c r="U36" s="461"/>
      <c r="V36" s="461"/>
      <c r="W36" s="461"/>
      <c r="X36" s="461"/>
      <c r="Y36" s="461"/>
      <c r="Z36" s="461"/>
      <c r="AA36" s="461"/>
      <c r="AB36" s="462">
        <f>AR36+BH36+BX36+CN36</f>
        <v>29.036692666000004</v>
      </c>
      <c r="AC36" s="462"/>
      <c r="AD36" s="462"/>
      <c r="AE36" s="462"/>
      <c r="AF36" s="462"/>
      <c r="AG36" s="462"/>
      <c r="AH36" s="462"/>
      <c r="AI36" s="462"/>
      <c r="AJ36" s="462">
        <f>AZ36+BP36+CF36+CV36</f>
        <v>8.651888804918034</v>
      </c>
      <c r="AK36" s="462"/>
      <c r="AL36" s="462"/>
      <c r="AM36" s="462"/>
      <c r="AN36" s="462"/>
      <c r="AO36" s="462"/>
      <c r="AP36" s="462"/>
      <c r="AQ36" s="462"/>
      <c r="AR36" s="462">
        <f>AR31*22%</f>
        <v>0</v>
      </c>
      <c r="AS36" s="462"/>
      <c r="AT36" s="462"/>
      <c r="AU36" s="462"/>
      <c r="AV36" s="462"/>
      <c r="AW36" s="462"/>
      <c r="AX36" s="462"/>
      <c r="AY36" s="462"/>
      <c r="AZ36" s="462">
        <f>AZ31*22%</f>
        <v>0</v>
      </c>
      <c r="BA36" s="462"/>
      <c r="BB36" s="462"/>
      <c r="BC36" s="462"/>
      <c r="BD36" s="462"/>
      <c r="BE36" s="462"/>
      <c r="BF36" s="462"/>
      <c r="BG36" s="462"/>
      <c r="BH36" s="462">
        <f>BH31*20%</f>
        <v>7.8653534600000006</v>
      </c>
      <c r="BI36" s="462"/>
      <c r="BJ36" s="462"/>
      <c r="BK36" s="462"/>
      <c r="BL36" s="462"/>
      <c r="BM36" s="462"/>
      <c r="BN36" s="462"/>
      <c r="BO36" s="462"/>
      <c r="BP36" s="462">
        <f>BP31*22%</f>
        <v>8.651888804918034</v>
      </c>
      <c r="BQ36" s="462"/>
      <c r="BR36" s="462"/>
      <c r="BS36" s="462"/>
      <c r="BT36" s="462"/>
      <c r="BU36" s="462"/>
      <c r="BV36" s="462"/>
      <c r="BW36" s="462"/>
      <c r="BX36" s="462">
        <f>BX31*20%</f>
        <v>16.696026536000002</v>
      </c>
      <c r="BY36" s="462"/>
      <c r="BZ36" s="462"/>
      <c r="CA36" s="462"/>
      <c r="CB36" s="462"/>
      <c r="CC36" s="462"/>
      <c r="CD36" s="462"/>
      <c r="CE36" s="462"/>
      <c r="CF36" s="462">
        <f>CF31*22%</f>
        <v>0</v>
      </c>
      <c r="CG36" s="462"/>
      <c r="CH36" s="462"/>
      <c r="CI36" s="462"/>
      <c r="CJ36" s="462"/>
      <c r="CK36" s="462"/>
      <c r="CL36" s="462"/>
      <c r="CM36" s="462"/>
      <c r="CN36" s="462">
        <f>CN31*20%</f>
        <v>4.4753126700000001</v>
      </c>
      <c r="CO36" s="462"/>
      <c r="CP36" s="462"/>
      <c r="CQ36" s="462"/>
      <c r="CR36" s="462"/>
      <c r="CS36" s="462"/>
      <c r="CT36" s="462"/>
      <c r="CU36" s="462"/>
      <c r="CV36" s="462">
        <f>CV31*22%</f>
        <v>0</v>
      </c>
      <c r="CW36" s="462"/>
      <c r="CX36" s="462"/>
      <c r="CY36" s="462"/>
      <c r="CZ36" s="462"/>
      <c r="DA36" s="462"/>
      <c r="DB36" s="462"/>
      <c r="DC36" s="462"/>
      <c r="DD36" s="463"/>
      <c r="DE36" s="463"/>
      <c r="DF36" s="463"/>
      <c r="DG36" s="463"/>
      <c r="DH36" s="463"/>
      <c r="DI36" s="463"/>
      <c r="DJ36" s="463"/>
      <c r="DK36" s="463"/>
      <c r="DL36" s="463"/>
      <c r="DM36" s="463"/>
      <c r="DN36" s="463"/>
      <c r="DO36" s="463"/>
      <c r="DP36" s="463"/>
      <c r="DQ36" s="463"/>
      <c r="DR36" s="463"/>
      <c r="DS36" s="463"/>
      <c r="DT36" s="463"/>
      <c r="DU36" s="463"/>
      <c r="DV36" s="463"/>
      <c r="DW36" s="463"/>
      <c r="DX36" s="463"/>
      <c r="DY36" s="463"/>
      <c r="DZ36" s="463"/>
      <c r="EA36" s="463"/>
      <c r="EB36" s="463"/>
      <c r="EC36" s="463"/>
      <c r="ED36" s="464"/>
    </row>
    <row r="37" spans="1:134" ht="15" customHeight="1" x14ac:dyDescent="0.2">
      <c r="A37" s="445" t="s">
        <v>106</v>
      </c>
      <c r="B37" s="446"/>
      <c r="C37" s="446"/>
      <c r="D37" s="446"/>
      <c r="E37" s="447" t="s">
        <v>171</v>
      </c>
      <c r="F37" s="447"/>
      <c r="G37" s="447"/>
      <c r="H37" s="447"/>
      <c r="I37" s="447"/>
      <c r="J37" s="447"/>
      <c r="K37" s="447"/>
      <c r="L37" s="447"/>
      <c r="M37" s="447"/>
      <c r="N37" s="447"/>
      <c r="O37" s="447"/>
      <c r="P37" s="447"/>
      <c r="Q37" s="447"/>
      <c r="R37" s="447"/>
      <c r="S37" s="447"/>
      <c r="T37" s="447"/>
      <c r="U37" s="447"/>
      <c r="V37" s="447"/>
      <c r="W37" s="447"/>
      <c r="X37" s="447"/>
      <c r="Y37" s="447"/>
      <c r="Z37" s="447"/>
      <c r="AA37" s="447"/>
      <c r="AB37" s="466"/>
      <c r="AC37" s="466"/>
      <c r="AD37" s="466"/>
      <c r="AE37" s="466"/>
      <c r="AF37" s="466"/>
      <c r="AG37" s="466"/>
      <c r="AH37" s="466"/>
      <c r="AI37" s="466"/>
      <c r="AJ37" s="466"/>
      <c r="AK37" s="466"/>
      <c r="AL37" s="466"/>
      <c r="AM37" s="466"/>
      <c r="AN37" s="466"/>
      <c r="AO37" s="466"/>
      <c r="AP37" s="466"/>
      <c r="AQ37" s="466"/>
      <c r="AR37" s="465"/>
      <c r="AS37" s="465"/>
      <c r="AT37" s="465"/>
      <c r="AU37" s="465"/>
      <c r="AV37" s="465"/>
      <c r="AW37" s="465"/>
      <c r="AX37" s="465"/>
      <c r="AY37" s="465"/>
      <c r="AZ37" s="465"/>
      <c r="BA37" s="465"/>
      <c r="BB37" s="465"/>
      <c r="BC37" s="465"/>
      <c r="BD37" s="465"/>
      <c r="BE37" s="465"/>
      <c r="BF37" s="465"/>
      <c r="BG37" s="465"/>
      <c r="BH37" s="466"/>
      <c r="BI37" s="466"/>
      <c r="BJ37" s="466"/>
      <c r="BK37" s="466"/>
      <c r="BL37" s="466"/>
      <c r="BM37" s="466"/>
      <c r="BN37" s="466"/>
      <c r="BO37" s="466"/>
      <c r="BP37" s="466"/>
      <c r="BQ37" s="466"/>
      <c r="BR37" s="466"/>
      <c r="BS37" s="466"/>
      <c r="BT37" s="466"/>
      <c r="BU37" s="466"/>
      <c r="BV37" s="466"/>
      <c r="BW37" s="466"/>
      <c r="BX37" s="466"/>
      <c r="BY37" s="466"/>
      <c r="BZ37" s="466"/>
      <c r="CA37" s="466"/>
      <c r="CB37" s="466"/>
      <c r="CC37" s="466"/>
      <c r="CD37" s="466"/>
      <c r="CE37" s="466"/>
      <c r="CF37" s="466"/>
      <c r="CG37" s="466"/>
      <c r="CH37" s="466"/>
      <c r="CI37" s="466"/>
      <c r="CJ37" s="466"/>
      <c r="CK37" s="466"/>
      <c r="CL37" s="466"/>
      <c r="CM37" s="466"/>
      <c r="CN37" s="466"/>
      <c r="CO37" s="466"/>
      <c r="CP37" s="466"/>
      <c r="CQ37" s="466"/>
      <c r="CR37" s="466"/>
      <c r="CS37" s="466"/>
      <c r="CT37" s="466"/>
      <c r="CU37" s="466"/>
      <c r="CV37" s="466"/>
      <c r="CW37" s="466"/>
      <c r="CX37" s="466"/>
      <c r="CY37" s="466"/>
      <c r="CZ37" s="466"/>
      <c r="DA37" s="466"/>
      <c r="DB37" s="466"/>
      <c r="DC37" s="466"/>
      <c r="DD37" s="457"/>
      <c r="DE37" s="457"/>
      <c r="DF37" s="457"/>
      <c r="DG37" s="457"/>
      <c r="DH37" s="457"/>
      <c r="DI37" s="457"/>
      <c r="DJ37" s="457"/>
      <c r="DK37" s="457"/>
      <c r="DL37" s="457"/>
      <c r="DM37" s="457"/>
      <c r="DN37" s="457"/>
      <c r="DO37" s="457"/>
      <c r="DP37" s="457"/>
      <c r="DQ37" s="457"/>
      <c r="DR37" s="457"/>
      <c r="DS37" s="457"/>
      <c r="DT37" s="457"/>
      <c r="DU37" s="457"/>
      <c r="DV37" s="457"/>
      <c r="DW37" s="457"/>
      <c r="DX37" s="457"/>
      <c r="DY37" s="457"/>
      <c r="DZ37" s="457"/>
      <c r="EA37" s="457"/>
      <c r="EB37" s="457"/>
      <c r="EC37" s="457"/>
      <c r="ED37" s="458"/>
    </row>
    <row r="38" spans="1:134" ht="15" customHeight="1" x14ac:dyDescent="0.2">
      <c r="A38" s="445" t="s">
        <v>172</v>
      </c>
      <c r="B38" s="446"/>
      <c r="C38" s="446"/>
      <c r="D38" s="446"/>
      <c r="E38" s="447" t="s">
        <v>173</v>
      </c>
      <c r="F38" s="447"/>
      <c r="G38" s="447"/>
      <c r="H38" s="447"/>
      <c r="I38" s="447"/>
      <c r="J38" s="447"/>
      <c r="K38" s="447"/>
      <c r="L38" s="447"/>
      <c r="M38" s="447"/>
      <c r="N38" s="447"/>
      <c r="O38" s="447"/>
      <c r="P38" s="447"/>
      <c r="Q38" s="447"/>
      <c r="R38" s="447"/>
      <c r="S38" s="447"/>
      <c r="T38" s="447"/>
      <c r="U38" s="447"/>
      <c r="V38" s="447"/>
      <c r="W38" s="447"/>
      <c r="X38" s="447"/>
      <c r="Y38" s="447"/>
      <c r="Z38" s="447"/>
      <c r="AA38" s="447"/>
      <c r="AB38" s="466"/>
      <c r="AC38" s="466"/>
      <c r="AD38" s="466"/>
      <c r="AE38" s="466"/>
      <c r="AF38" s="466"/>
      <c r="AG38" s="466"/>
      <c r="AH38" s="466"/>
      <c r="AI38" s="466"/>
      <c r="AJ38" s="466"/>
      <c r="AK38" s="466"/>
      <c r="AL38" s="466"/>
      <c r="AM38" s="466"/>
      <c r="AN38" s="466"/>
      <c r="AO38" s="466"/>
      <c r="AP38" s="466"/>
      <c r="AQ38" s="466"/>
      <c r="AR38" s="465"/>
      <c r="AS38" s="465"/>
      <c r="AT38" s="465"/>
      <c r="AU38" s="465"/>
      <c r="AV38" s="465"/>
      <c r="AW38" s="465"/>
      <c r="AX38" s="465"/>
      <c r="AY38" s="465"/>
      <c r="AZ38" s="465"/>
      <c r="BA38" s="465"/>
      <c r="BB38" s="465"/>
      <c r="BC38" s="465"/>
      <c r="BD38" s="465"/>
      <c r="BE38" s="465"/>
      <c r="BF38" s="465"/>
      <c r="BG38" s="465"/>
      <c r="BH38" s="466"/>
      <c r="BI38" s="466"/>
      <c r="BJ38" s="466"/>
      <c r="BK38" s="466"/>
      <c r="BL38" s="466"/>
      <c r="BM38" s="466"/>
      <c r="BN38" s="466"/>
      <c r="BO38" s="466"/>
      <c r="BP38" s="466"/>
      <c r="BQ38" s="466"/>
      <c r="BR38" s="466"/>
      <c r="BS38" s="466"/>
      <c r="BT38" s="466"/>
      <c r="BU38" s="466"/>
      <c r="BV38" s="466"/>
      <c r="BW38" s="466"/>
      <c r="BX38" s="466"/>
      <c r="BY38" s="466"/>
      <c r="BZ38" s="466"/>
      <c r="CA38" s="466"/>
      <c r="CB38" s="466"/>
      <c r="CC38" s="466"/>
      <c r="CD38" s="466"/>
      <c r="CE38" s="466"/>
      <c r="CF38" s="466"/>
      <c r="CG38" s="466"/>
      <c r="CH38" s="466"/>
      <c r="CI38" s="466"/>
      <c r="CJ38" s="466"/>
      <c r="CK38" s="466"/>
      <c r="CL38" s="466"/>
      <c r="CM38" s="466"/>
      <c r="CN38" s="466"/>
      <c r="CO38" s="466"/>
      <c r="CP38" s="466"/>
      <c r="CQ38" s="466"/>
      <c r="CR38" s="466"/>
      <c r="CS38" s="466"/>
      <c r="CT38" s="466"/>
      <c r="CU38" s="466"/>
      <c r="CV38" s="466"/>
      <c r="CW38" s="466"/>
      <c r="CX38" s="466"/>
      <c r="CY38" s="466"/>
      <c r="CZ38" s="466"/>
      <c r="DA38" s="466"/>
      <c r="DB38" s="466"/>
      <c r="DC38" s="466"/>
      <c r="DD38" s="457"/>
      <c r="DE38" s="457"/>
      <c r="DF38" s="457"/>
      <c r="DG38" s="457"/>
      <c r="DH38" s="457"/>
      <c r="DI38" s="457"/>
      <c r="DJ38" s="457"/>
      <c r="DK38" s="457"/>
      <c r="DL38" s="457"/>
      <c r="DM38" s="457"/>
      <c r="DN38" s="457"/>
      <c r="DO38" s="457"/>
      <c r="DP38" s="457"/>
      <c r="DQ38" s="457"/>
      <c r="DR38" s="457"/>
      <c r="DS38" s="457"/>
      <c r="DT38" s="457"/>
      <c r="DU38" s="457"/>
      <c r="DV38" s="457"/>
      <c r="DW38" s="457"/>
      <c r="DX38" s="457"/>
      <c r="DY38" s="457"/>
      <c r="DZ38" s="457"/>
      <c r="EA38" s="457"/>
      <c r="EB38" s="457"/>
      <c r="EC38" s="457"/>
      <c r="ED38" s="458"/>
    </row>
    <row r="39" spans="1:134" x14ac:dyDescent="0.2">
      <c r="A39" s="426" t="s">
        <v>108</v>
      </c>
      <c r="B39" s="427"/>
      <c r="C39" s="427"/>
      <c r="D39" s="428"/>
      <c r="E39" s="429" t="s">
        <v>174</v>
      </c>
      <c r="F39" s="429"/>
      <c r="G39" s="429"/>
      <c r="H39" s="429"/>
      <c r="I39" s="429"/>
      <c r="J39" s="429"/>
      <c r="K39" s="429"/>
      <c r="L39" s="429"/>
      <c r="M39" s="429"/>
      <c r="N39" s="429"/>
      <c r="O39" s="429"/>
      <c r="P39" s="429"/>
      <c r="Q39" s="429"/>
      <c r="R39" s="429"/>
      <c r="S39" s="429"/>
      <c r="T39" s="429"/>
      <c r="U39" s="429"/>
      <c r="V39" s="429"/>
      <c r="W39" s="429"/>
      <c r="X39" s="429"/>
      <c r="Y39" s="429"/>
      <c r="Z39" s="429"/>
      <c r="AA39" s="429"/>
      <c r="AB39" s="467"/>
      <c r="AC39" s="468"/>
      <c r="AD39" s="468"/>
      <c r="AE39" s="468"/>
      <c r="AF39" s="468"/>
      <c r="AG39" s="468"/>
      <c r="AH39" s="468"/>
      <c r="AI39" s="469"/>
      <c r="AJ39" s="467"/>
      <c r="AK39" s="468"/>
      <c r="AL39" s="468"/>
      <c r="AM39" s="468"/>
      <c r="AN39" s="468"/>
      <c r="AO39" s="468"/>
      <c r="AP39" s="468"/>
      <c r="AQ39" s="469"/>
      <c r="AR39" s="471"/>
      <c r="AS39" s="472"/>
      <c r="AT39" s="472"/>
      <c r="AU39" s="472"/>
      <c r="AV39" s="472"/>
      <c r="AW39" s="472"/>
      <c r="AX39" s="472"/>
      <c r="AY39" s="473"/>
      <c r="AZ39" s="471"/>
      <c r="BA39" s="472"/>
      <c r="BB39" s="472"/>
      <c r="BC39" s="472"/>
      <c r="BD39" s="472"/>
      <c r="BE39" s="472"/>
      <c r="BF39" s="472"/>
      <c r="BG39" s="473"/>
      <c r="BH39" s="467"/>
      <c r="BI39" s="468"/>
      <c r="BJ39" s="468"/>
      <c r="BK39" s="468"/>
      <c r="BL39" s="468"/>
      <c r="BM39" s="468"/>
      <c r="BN39" s="468"/>
      <c r="BO39" s="469"/>
      <c r="BP39" s="467"/>
      <c r="BQ39" s="468"/>
      <c r="BR39" s="468"/>
      <c r="BS39" s="468"/>
      <c r="BT39" s="468"/>
      <c r="BU39" s="468"/>
      <c r="BV39" s="468"/>
      <c r="BW39" s="469"/>
      <c r="BX39" s="467"/>
      <c r="BY39" s="468"/>
      <c r="BZ39" s="468"/>
      <c r="CA39" s="468"/>
      <c r="CB39" s="468"/>
      <c r="CC39" s="468"/>
      <c r="CD39" s="468"/>
      <c r="CE39" s="469"/>
      <c r="CF39" s="467"/>
      <c r="CG39" s="468"/>
      <c r="CH39" s="468"/>
      <c r="CI39" s="468"/>
      <c r="CJ39" s="468"/>
      <c r="CK39" s="468"/>
      <c r="CL39" s="468"/>
      <c r="CM39" s="469"/>
      <c r="CN39" s="467"/>
      <c r="CO39" s="468"/>
      <c r="CP39" s="468"/>
      <c r="CQ39" s="468"/>
      <c r="CR39" s="468"/>
      <c r="CS39" s="468"/>
      <c r="CT39" s="468"/>
      <c r="CU39" s="469"/>
      <c r="CV39" s="467"/>
      <c r="CW39" s="468"/>
      <c r="CX39" s="468"/>
      <c r="CY39" s="468"/>
      <c r="CZ39" s="468"/>
      <c r="DA39" s="468"/>
      <c r="DB39" s="468"/>
      <c r="DC39" s="469"/>
      <c r="DD39" s="436"/>
      <c r="DE39" s="437"/>
      <c r="DF39" s="437"/>
      <c r="DG39" s="437"/>
      <c r="DH39" s="437"/>
      <c r="DI39" s="437"/>
      <c r="DJ39" s="437"/>
      <c r="DK39" s="437"/>
      <c r="DL39" s="437"/>
      <c r="DM39" s="437"/>
      <c r="DN39" s="437"/>
      <c r="DO39" s="437"/>
      <c r="DP39" s="437"/>
      <c r="DQ39" s="437"/>
      <c r="DR39" s="437"/>
      <c r="DS39" s="437"/>
      <c r="DT39" s="437"/>
      <c r="DU39" s="437"/>
      <c r="DV39" s="437"/>
      <c r="DW39" s="437"/>
      <c r="DX39" s="437"/>
      <c r="DY39" s="437"/>
      <c r="DZ39" s="437"/>
      <c r="EA39" s="437"/>
      <c r="EB39" s="437"/>
      <c r="EC39" s="437"/>
      <c r="ED39" s="438"/>
    </row>
    <row r="40" spans="1:134" x14ac:dyDescent="0.2">
      <c r="A40" s="450"/>
      <c r="B40" s="451"/>
      <c r="C40" s="451"/>
      <c r="D40" s="452"/>
      <c r="E40" s="444" t="s">
        <v>175</v>
      </c>
      <c r="F40" s="444"/>
      <c r="G40" s="444"/>
      <c r="H40" s="444"/>
      <c r="I40" s="444"/>
      <c r="J40" s="444"/>
      <c r="K40" s="444"/>
      <c r="L40" s="444"/>
      <c r="M40" s="444"/>
      <c r="N40" s="444"/>
      <c r="O40" s="444"/>
      <c r="P40" s="444"/>
      <c r="Q40" s="444"/>
      <c r="R40" s="444"/>
      <c r="S40" s="444"/>
      <c r="T40" s="444"/>
      <c r="U40" s="444"/>
      <c r="V40" s="444"/>
      <c r="W40" s="444"/>
      <c r="X40" s="444"/>
      <c r="Y40" s="444"/>
      <c r="Z40" s="444"/>
      <c r="AA40" s="444"/>
      <c r="AB40" s="399"/>
      <c r="AC40" s="400"/>
      <c r="AD40" s="400"/>
      <c r="AE40" s="400"/>
      <c r="AF40" s="400"/>
      <c r="AG40" s="400"/>
      <c r="AH40" s="400"/>
      <c r="AI40" s="470"/>
      <c r="AJ40" s="399"/>
      <c r="AK40" s="400"/>
      <c r="AL40" s="400"/>
      <c r="AM40" s="400"/>
      <c r="AN40" s="400"/>
      <c r="AO40" s="400"/>
      <c r="AP40" s="400"/>
      <c r="AQ40" s="470"/>
      <c r="AR40" s="474"/>
      <c r="AS40" s="475"/>
      <c r="AT40" s="475"/>
      <c r="AU40" s="475"/>
      <c r="AV40" s="475"/>
      <c r="AW40" s="475"/>
      <c r="AX40" s="475"/>
      <c r="AY40" s="476"/>
      <c r="AZ40" s="474"/>
      <c r="BA40" s="475"/>
      <c r="BB40" s="475"/>
      <c r="BC40" s="475"/>
      <c r="BD40" s="475"/>
      <c r="BE40" s="475"/>
      <c r="BF40" s="475"/>
      <c r="BG40" s="476"/>
      <c r="BH40" s="399"/>
      <c r="BI40" s="400"/>
      <c r="BJ40" s="400"/>
      <c r="BK40" s="400"/>
      <c r="BL40" s="400"/>
      <c r="BM40" s="400"/>
      <c r="BN40" s="400"/>
      <c r="BO40" s="470"/>
      <c r="BP40" s="399"/>
      <c r="BQ40" s="400"/>
      <c r="BR40" s="400"/>
      <c r="BS40" s="400"/>
      <c r="BT40" s="400"/>
      <c r="BU40" s="400"/>
      <c r="BV40" s="400"/>
      <c r="BW40" s="470"/>
      <c r="BX40" s="399"/>
      <c r="BY40" s="400"/>
      <c r="BZ40" s="400"/>
      <c r="CA40" s="400"/>
      <c r="CB40" s="400"/>
      <c r="CC40" s="400"/>
      <c r="CD40" s="400"/>
      <c r="CE40" s="470"/>
      <c r="CF40" s="399"/>
      <c r="CG40" s="400"/>
      <c r="CH40" s="400"/>
      <c r="CI40" s="400"/>
      <c r="CJ40" s="400"/>
      <c r="CK40" s="400"/>
      <c r="CL40" s="400"/>
      <c r="CM40" s="470"/>
      <c r="CN40" s="399"/>
      <c r="CO40" s="400"/>
      <c r="CP40" s="400"/>
      <c r="CQ40" s="400"/>
      <c r="CR40" s="400"/>
      <c r="CS40" s="400"/>
      <c r="CT40" s="400"/>
      <c r="CU40" s="470"/>
      <c r="CV40" s="399"/>
      <c r="CW40" s="400"/>
      <c r="CX40" s="400"/>
      <c r="CY40" s="400"/>
      <c r="CZ40" s="400"/>
      <c r="DA40" s="400"/>
      <c r="DB40" s="400"/>
      <c r="DC40" s="470"/>
      <c r="DD40" s="442"/>
      <c r="DE40" s="401"/>
      <c r="DF40" s="401"/>
      <c r="DG40" s="401"/>
      <c r="DH40" s="401"/>
      <c r="DI40" s="401"/>
      <c r="DJ40" s="401"/>
      <c r="DK40" s="401"/>
      <c r="DL40" s="401"/>
      <c r="DM40" s="401"/>
      <c r="DN40" s="401"/>
      <c r="DO40" s="401"/>
      <c r="DP40" s="401"/>
      <c r="DQ40" s="401"/>
      <c r="DR40" s="401"/>
      <c r="DS40" s="401"/>
      <c r="DT40" s="401"/>
      <c r="DU40" s="401"/>
      <c r="DV40" s="401"/>
      <c r="DW40" s="401"/>
      <c r="DX40" s="401"/>
      <c r="DY40" s="401"/>
      <c r="DZ40" s="401"/>
      <c r="EA40" s="401"/>
      <c r="EB40" s="401"/>
      <c r="EC40" s="401"/>
      <c r="ED40" s="443"/>
    </row>
    <row r="41" spans="1:134" ht="15" customHeight="1" x14ac:dyDescent="0.2">
      <c r="A41" s="459" t="s">
        <v>176</v>
      </c>
      <c r="B41" s="460"/>
      <c r="C41" s="460"/>
      <c r="D41" s="460"/>
      <c r="E41" s="461" t="s">
        <v>177</v>
      </c>
      <c r="F41" s="461"/>
      <c r="G41" s="461"/>
      <c r="H41" s="461"/>
      <c r="I41" s="461"/>
      <c r="J41" s="461"/>
      <c r="K41" s="461"/>
      <c r="L41" s="461"/>
      <c r="M41" s="461"/>
      <c r="N41" s="461"/>
      <c r="O41" s="461"/>
      <c r="P41" s="461"/>
      <c r="Q41" s="461"/>
      <c r="R41" s="461"/>
      <c r="S41" s="461"/>
      <c r="T41" s="461"/>
      <c r="U41" s="461"/>
      <c r="V41" s="461"/>
      <c r="W41" s="461"/>
      <c r="X41" s="461"/>
      <c r="Y41" s="461"/>
      <c r="Z41" s="461"/>
      <c r="AA41" s="461"/>
      <c r="AB41" s="477">
        <v>0</v>
      </c>
      <c r="AC41" s="477"/>
      <c r="AD41" s="477"/>
      <c r="AE41" s="477"/>
      <c r="AF41" s="477"/>
      <c r="AG41" s="477"/>
      <c r="AH41" s="477"/>
      <c r="AI41" s="477"/>
      <c r="AJ41" s="477">
        <v>0</v>
      </c>
      <c r="AK41" s="477"/>
      <c r="AL41" s="477"/>
      <c r="AM41" s="477"/>
      <c r="AN41" s="477"/>
      <c r="AO41" s="477"/>
      <c r="AP41" s="477"/>
      <c r="AQ41" s="477"/>
      <c r="AR41" s="477">
        <v>0</v>
      </c>
      <c r="AS41" s="477"/>
      <c r="AT41" s="477"/>
      <c r="AU41" s="477"/>
      <c r="AV41" s="477"/>
      <c r="AW41" s="477"/>
      <c r="AX41" s="477"/>
      <c r="AY41" s="477"/>
      <c r="AZ41" s="477">
        <v>0</v>
      </c>
      <c r="BA41" s="477"/>
      <c r="BB41" s="477"/>
      <c r="BC41" s="477"/>
      <c r="BD41" s="477"/>
      <c r="BE41" s="477"/>
      <c r="BF41" s="477"/>
      <c r="BG41" s="477"/>
      <c r="BH41" s="477">
        <v>0</v>
      </c>
      <c r="BI41" s="477"/>
      <c r="BJ41" s="477"/>
      <c r="BK41" s="477"/>
      <c r="BL41" s="477"/>
      <c r="BM41" s="477"/>
      <c r="BN41" s="477"/>
      <c r="BO41" s="477"/>
      <c r="BP41" s="477">
        <v>0</v>
      </c>
      <c r="BQ41" s="477"/>
      <c r="BR41" s="477"/>
      <c r="BS41" s="477"/>
      <c r="BT41" s="477"/>
      <c r="BU41" s="477"/>
      <c r="BV41" s="477"/>
      <c r="BW41" s="477"/>
      <c r="BX41" s="477">
        <v>0</v>
      </c>
      <c r="BY41" s="477"/>
      <c r="BZ41" s="477"/>
      <c r="CA41" s="477"/>
      <c r="CB41" s="477"/>
      <c r="CC41" s="477"/>
      <c r="CD41" s="477"/>
      <c r="CE41" s="477"/>
      <c r="CF41" s="477">
        <v>0</v>
      </c>
      <c r="CG41" s="477"/>
      <c r="CH41" s="477"/>
      <c r="CI41" s="477"/>
      <c r="CJ41" s="477"/>
      <c r="CK41" s="477"/>
      <c r="CL41" s="477"/>
      <c r="CM41" s="477"/>
      <c r="CN41" s="477">
        <v>0</v>
      </c>
      <c r="CO41" s="477"/>
      <c r="CP41" s="477"/>
      <c r="CQ41" s="477"/>
      <c r="CR41" s="477"/>
      <c r="CS41" s="477"/>
      <c r="CT41" s="477"/>
      <c r="CU41" s="477"/>
      <c r="CV41" s="477">
        <v>0</v>
      </c>
      <c r="CW41" s="477"/>
      <c r="CX41" s="477"/>
      <c r="CY41" s="477"/>
      <c r="CZ41" s="477"/>
      <c r="DA41" s="477"/>
      <c r="DB41" s="477"/>
      <c r="DC41" s="477"/>
      <c r="DD41" s="463"/>
      <c r="DE41" s="463"/>
      <c r="DF41" s="463"/>
      <c r="DG41" s="463"/>
      <c r="DH41" s="463"/>
      <c r="DI41" s="463"/>
      <c r="DJ41" s="463"/>
      <c r="DK41" s="463"/>
      <c r="DL41" s="463"/>
      <c r="DM41" s="463"/>
      <c r="DN41" s="463"/>
      <c r="DO41" s="463"/>
      <c r="DP41" s="463"/>
      <c r="DQ41" s="463"/>
      <c r="DR41" s="463"/>
      <c r="DS41" s="463"/>
      <c r="DT41" s="463"/>
      <c r="DU41" s="463"/>
      <c r="DV41" s="463"/>
      <c r="DW41" s="463"/>
      <c r="DX41" s="463"/>
      <c r="DY41" s="463"/>
      <c r="DZ41" s="463"/>
      <c r="EA41" s="463"/>
      <c r="EB41" s="463"/>
      <c r="EC41" s="463"/>
      <c r="ED41" s="464"/>
    </row>
    <row r="42" spans="1:134" ht="15" customHeight="1" x14ac:dyDescent="0.2">
      <c r="A42" s="445" t="s">
        <v>178</v>
      </c>
      <c r="B42" s="446"/>
      <c r="C42" s="446"/>
      <c r="D42" s="446"/>
      <c r="E42" s="447" t="s">
        <v>179</v>
      </c>
      <c r="F42" s="447"/>
      <c r="G42" s="447"/>
      <c r="H42" s="447"/>
      <c r="I42" s="447"/>
      <c r="J42" s="447"/>
      <c r="K42" s="447"/>
      <c r="L42" s="447"/>
      <c r="M42" s="447"/>
      <c r="N42" s="447"/>
      <c r="O42" s="447"/>
      <c r="P42" s="447"/>
      <c r="Q42" s="447"/>
      <c r="R42" s="447"/>
      <c r="S42" s="447"/>
      <c r="T42" s="447"/>
      <c r="U42" s="447"/>
      <c r="V42" s="447"/>
      <c r="W42" s="447"/>
      <c r="X42" s="447"/>
      <c r="Y42" s="447"/>
      <c r="Z42" s="447"/>
      <c r="AA42" s="447"/>
      <c r="AB42" s="466"/>
      <c r="AC42" s="466"/>
      <c r="AD42" s="466"/>
      <c r="AE42" s="466"/>
      <c r="AF42" s="466"/>
      <c r="AG42" s="466"/>
      <c r="AH42" s="466"/>
      <c r="AI42" s="466"/>
      <c r="AJ42" s="466"/>
      <c r="AK42" s="466"/>
      <c r="AL42" s="466"/>
      <c r="AM42" s="466"/>
      <c r="AN42" s="466"/>
      <c r="AO42" s="466"/>
      <c r="AP42" s="466"/>
      <c r="AQ42" s="466"/>
      <c r="AR42" s="465"/>
      <c r="AS42" s="465"/>
      <c r="AT42" s="465"/>
      <c r="AU42" s="465"/>
      <c r="AV42" s="465"/>
      <c r="AW42" s="465"/>
      <c r="AX42" s="465"/>
      <c r="AY42" s="465"/>
      <c r="AZ42" s="465"/>
      <c r="BA42" s="465"/>
      <c r="BB42" s="465"/>
      <c r="BC42" s="465"/>
      <c r="BD42" s="465"/>
      <c r="BE42" s="465"/>
      <c r="BF42" s="465"/>
      <c r="BG42" s="465"/>
      <c r="BH42" s="466"/>
      <c r="BI42" s="466"/>
      <c r="BJ42" s="466"/>
      <c r="BK42" s="466"/>
      <c r="BL42" s="466"/>
      <c r="BM42" s="466"/>
      <c r="BN42" s="466"/>
      <c r="BO42" s="466"/>
      <c r="BP42" s="466"/>
      <c r="BQ42" s="466"/>
      <c r="BR42" s="466"/>
      <c r="BS42" s="466"/>
      <c r="BT42" s="466"/>
      <c r="BU42" s="466"/>
      <c r="BV42" s="466"/>
      <c r="BW42" s="466"/>
      <c r="BX42" s="466"/>
      <c r="BY42" s="466"/>
      <c r="BZ42" s="466"/>
      <c r="CA42" s="466"/>
      <c r="CB42" s="466"/>
      <c r="CC42" s="466"/>
      <c r="CD42" s="466"/>
      <c r="CE42" s="466"/>
      <c r="CF42" s="466"/>
      <c r="CG42" s="466"/>
      <c r="CH42" s="466"/>
      <c r="CI42" s="466"/>
      <c r="CJ42" s="466"/>
      <c r="CK42" s="466"/>
      <c r="CL42" s="466"/>
      <c r="CM42" s="466"/>
      <c r="CN42" s="466"/>
      <c r="CO42" s="466"/>
      <c r="CP42" s="466"/>
      <c r="CQ42" s="466"/>
      <c r="CR42" s="466"/>
      <c r="CS42" s="466"/>
      <c r="CT42" s="466"/>
      <c r="CU42" s="466"/>
      <c r="CV42" s="466"/>
      <c r="CW42" s="466"/>
      <c r="CX42" s="466"/>
      <c r="CY42" s="466"/>
      <c r="CZ42" s="466"/>
      <c r="DA42" s="466"/>
      <c r="DB42" s="466"/>
      <c r="DC42" s="466"/>
      <c r="DD42" s="457"/>
      <c r="DE42" s="457"/>
      <c r="DF42" s="457"/>
      <c r="DG42" s="457"/>
      <c r="DH42" s="457"/>
      <c r="DI42" s="457"/>
      <c r="DJ42" s="457"/>
      <c r="DK42" s="457"/>
      <c r="DL42" s="457"/>
      <c r="DM42" s="457"/>
      <c r="DN42" s="457"/>
      <c r="DO42" s="457"/>
      <c r="DP42" s="457"/>
      <c r="DQ42" s="457"/>
      <c r="DR42" s="457"/>
      <c r="DS42" s="457"/>
      <c r="DT42" s="457"/>
      <c r="DU42" s="457"/>
      <c r="DV42" s="457"/>
      <c r="DW42" s="457"/>
      <c r="DX42" s="457"/>
      <c r="DY42" s="457"/>
      <c r="DZ42" s="457"/>
      <c r="EA42" s="457"/>
      <c r="EB42" s="457"/>
      <c r="EC42" s="457"/>
      <c r="ED42" s="458"/>
    </row>
    <row r="43" spans="1:134" ht="15" customHeight="1" x14ac:dyDescent="0.2">
      <c r="A43" s="445" t="s">
        <v>180</v>
      </c>
      <c r="B43" s="446"/>
      <c r="C43" s="446"/>
      <c r="D43" s="446"/>
      <c r="E43" s="447" t="s">
        <v>181</v>
      </c>
      <c r="F43" s="447"/>
      <c r="G43" s="447"/>
      <c r="H43" s="447"/>
      <c r="I43" s="447"/>
      <c r="J43" s="447"/>
      <c r="K43" s="447"/>
      <c r="L43" s="447"/>
      <c r="M43" s="447"/>
      <c r="N43" s="447"/>
      <c r="O43" s="447"/>
      <c r="P43" s="447"/>
      <c r="Q43" s="447"/>
      <c r="R43" s="447"/>
      <c r="S43" s="447"/>
      <c r="T43" s="447"/>
      <c r="U43" s="447"/>
      <c r="V43" s="447"/>
      <c r="W43" s="447"/>
      <c r="X43" s="447"/>
      <c r="Y43" s="447"/>
      <c r="Z43" s="447"/>
      <c r="AA43" s="447"/>
      <c r="AB43" s="466"/>
      <c r="AC43" s="466"/>
      <c r="AD43" s="466"/>
      <c r="AE43" s="466"/>
      <c r="AF43" s="466"/>
      <c r="AG43" s="466"/>
      <c r="AH43" s="466"/>
      <c r="AI43" s="466"/>
      <c r="AJ43" s="466"/>
      <c r="AK43" s="466"/>
      <c r="AL43" s="466"/>
      <c r="AM43" s="466"/>
      <c r="AN43" s="466"/>
      <c r="AO43" s="466"/>
      <c r="AP43" s="466"/>
      <c r="AQ43" s="466"/>
      <c r="AR43" s="465"/>
      <c r="AS43" s="465"/>
      <c r="AT43" s="465"/>
      <c r="AU43" s="465"/>
      <c r="AV43" s="465"/>
      <c r="AW43" s="465"/>
      <c r="AX43" s="465"/>
      <c r="AY43" s="465"/>
      <c r="AZ43" s="465"/>
      <c r="BA43" s="465"/>
      <c r="BB43" s="465"/>
      <c r="BC43" s="465"/>
      <c r="BD43" s="465"/>
      <c r="BE43" s="465"/>
      <c r="BF43" s="465"/>
      <c r="BG43" s="465"/>
      <c r="BH43" s="466"/>
      <c r="BI43" s="466"/>
      <c r="BJ43" s="466"/>
      <c r="BK43" s="466"/>
      <c r="BL43" s="466"/>
      <c r="BM43" s="466"/>
      <c r="BN43" s="466"/>
      <c r="BO43" s="466"/>
      <c r="BP43" s="466"/>
      <c r="BQ43" s="466"/>
      <c r="BR43" s="466"/>
      <c r="BS43" s="466"/>
      <c r="BT43" s="466"/>
      <c r="BU43" s="466"/>
      <c r="BV43" s="466"/>
      <c r="BW43" s="466"/>
      <c r="BX43" s="466"/>
      <c r="BY43" s="466"/>
      <c r="BZ43" s="466"/>
      <c r="CA43" s="466"/>
      <c r="CB43" s="466"/>
      <c r="CC43" s="466"/>
      <c r="CD43" s="466"/>
      <c r="CE43" s="466"/>
      <c r="CF43" s="466"/>
      <c r="CG43" s="466"/>
      <c r="CH43" s="466"/>
      <c r="CI43" s="466"/>
      <c r="CJ43" s="466"/>
      <c r="CK43" s="466"/>
      <c r="CL43" s="466"/>
      <c r="CM43" s="466"/>
      <c r="CN43" s="466"/>
      <c r="CO43" s="466"/>
      <c r="CP43" s="466"/>
      <c r="CQ43" s="466"/>
      <c r="CR43" s="466"/>
      <c r="CS43" s="466"/>
      <c r="CT43" s="466"/>
      <c r="CU43" s="466"/>
      <c r="CV43" s="466"/>
      <c r="CW43" s="466"/>
      <c r="CX43" s="466"/>
      <c r="CY43" s="466"/>
      <c r="CZ43" s="466"/>
      <c r="DA43" s="466"/>
      <c r="DB43" s="466"/>
      <c r="DC43" s="466"/>
      <c r="DD43" s="457"/>
      <c r="DE43" s="457"/>
      <c r="DF43" s="457"/>
      <c r="DG43" s="457"/>
      <c r="DH43" s="457"/>
      <c r="DI43" s="457"/>
      <c r="DJ43" s="457"/>
      <c r="DK43" s="457"/>
      <c r="DL43" s="457"/>
      <c r="DM43" s="457"/>
      <c r="DN43" s="457"/>
      <c r="DO43" s="457"/>
      <c r="DP43" s="457"/>
      <c r="DQ43" s="457"/>
      <c r="DR43" s="457"/>
      <c r="DS43" s="457"/>
      <c r="DT43" s="457"/>
      <c r="DU43" s="457"/>
      <c r="DV43" s="457"/>
      <c r="DW43" s="457"/>
      <c r="DX43" s="457"/>
      <c r="DY43" s="457"/>
      <c r="DZ43" s="457"/>
      <c r="EA43" s="457"/>
      <c r="EB43" s="457"/>
      <c r="EC43" s="457"/>
      <c r="ED43" s="458"/>
    </row>
    <row r="44" spans="1:134" ht="15" customHeight="1" x14ac:dyDescent="0.2">
      <c r="A44" s="445" t="s">
        <v>182</v>
      </c>
      <c r="B44" s="446"/>
      <c r="C44" s="446"/>
      <c r="D44" s="446"/>
      <c r="E44" s="447" t="s">
        <v>183</v>
      </c>
      <c r="F44" s="447"/>
      <c r="G44" s="447"/>
      <c r="H44" s="447"/>
      <c r="I44" s="447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66"/>
      <c r="AC44" s="466"/>
      <c r="AD44" s="466"/>
      <c r="AE44" s="466"/>
      <c r="AF44" s="466"/>
      <c r="AG44" s="466"/>
      <c r="AH44" s="466"/>
      <c r="AI44" s="466"/>
      <c r="AJ44" s="466"/>
      <c r="AK44" s="466"/>
      <c r="AL44" s="466"/>
      <c r="AM44" s="466"/>
      <c r="AN44" s="466"/>
      <c r="AO44" s="466"/>
      <c r="AP44" s="466"/>
      <c r="AQ44" s="466"/>
      <c r="AR44" s="465"/>
      <c r="AS44" s="465"/>
      <c r="AT44" s="465"/>
      <c r="AU44" s="465"/>
      <c r="AV44" s="465"/>
      <c r="AW44" s="465"/>
      <c r="AX44" s="465"/>
      <c r="AY44" s="465"/>
      <c r="AZ44" s="465"/>
      <c r="BA44" s="465"/>
      <c r="BB44" s="465"/>
      <c r="BC44" s="465"/>
      <c r="BD44" s="465"/>
      <c r="BE44" s="465"/>
      <c r="BF44" s="465"/>
      <c r="BG44" s="465"/>
      <c r="BH44" s="466"/>
      <c r="BI44" s="466"/>
      <c r="BJ44" s="466"/>
      <c r="BK44" s="466"/>
      <c r="BL44" s="466"/>
      <c r="BM44" s="466"/>
      <c r="BN44" s="466"/>
      <c r="BO44" s="466"/>
      <c r="BP44" s="466"/>
      <c r="BQ44" s="466"/>
      <c r="BR44" s="466"/>
      <c r="BS44" s="466"/>
      <c r="BT44" s="466"/>
      <c r="BU44" s="466"/>
      <c r="BV44" s="466"/>
      <c r="BW44" s="466"/>
      <c r="BX44" s="466"/>
      <c r="BY44" s="466"/>
      <c r="BZ44" s="466"/>
      <c r="CA44" s="466"/>
      <c r="CB44" s="466"/>
      <c r="CC44" s="466"/>
      <c r="CD44" s="466"/>
      <c r="CE44" s="466"/>
      <c r="CF44" s="466"/>
      <c r="CG44" s="466"/>
      <c r="CH44" s="466"/>
      <c r="CI44" s="466"/>
      <c r="CJ44" s="466"/>
      <c r="CK44" s="466"/>
      <c r="CL44" s="466"/>
      <c r="CM44" s="466"/>
      <c r="CN44" s="466"/>
      <c r="CO44" s="466"/>
      <c r="CP44" s="466"/>
      <c r="CQ44" s="466"/>
      <c r="CR44" s="466"/>
      <c r="CS44" s="466"/>
      <c r="CT44" s="466"/>
      <c r="CU44" s="466"/>
      <c r="CV44" s="466"/>
      <c r="CW44" s="466"/>
      <c r="CX44" s="466"/>
      <c r="CY44" s="466"/>
      <c r="CZ44" s="466"/>
      <c r="DA44" s="466"/>
      <c r="DB44" s="466"/>
      <c r="DC44" s="466"/>
      <c r="DD44" s="457"/>
      <c r="DE44" s="457"/>
      <c r="DF44" s="457"/>
      <c r="DG44" s="457"/>
      <c r="DH44" s="457"/>
      <c r="DI44" s="457"/>
      <c r="DJ44" s="457"/>
      <c r="DK44" s="457"/>
      <c r="DL44" s="457"/>
      <c r="DM44" s="457"/>
      <c r="DN44" s="457"/>
      <c r="DO44" s="457"/>
      <c r="DP44" s="457"/>
      <c r="DQ44" s="457"/>
      <c r="DR44" s="457"/>
      <c r="DS44" s="457"/>
      <c r="DT44" s="457"/>
      <c r="DU44" s="457"/>
      <c r="DV44" s="457"/>
      <c r="DW44" s="457"/>
      <c r="DX44" s="457"/>
      <c r="DY44" s="457"/>
      <c r="DZ44" s="457"/>
      <c r="EA44" s="457"/>
      <c r="EB44" s="457"/>
      <c r="EC44" s="457"/>
      <c r="ED44" s="458"/>
    </row>
    <row r="45" spans="1:134" ht="15" customHeight="1" x14ac:dyDescent="0.2">
      <c r="A45" s="445" t="s">
        <v>184</v>
      </c>
      <c r="B45" s="446"/>
      <c r="C45" s="446"/>
      <c r="D45" s="446"/>
      <c r="E45" s="447" t="s">
        <v>185</v>
      </c>
      <c r="F45" s="447"/>
      <c r="G45" s="447"/>
      <c r="H45" s="447"/>
      <c r="I45" s="447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66"/>
      <c r="AC45" s="466"/>
      <c r="AD45" s="466"/>
      <c r="AE45" s="466"/>
      <c r="AF45" s="466"/>
      <c r="AG45" s="466"/>
      <c r="AH45" s="466"/>
      <c r="AI45" s="466"/>
      <c r="AJ45" s="466"/>
      <c r="AK45" s="466"/>
      <c r="AL45" s="466"/>
      <c r="AM45" s="466"/>
      <c r="AN45" s="466"/>
      <c r="AO45" s="466"/>
      <c r="AP45" s="466"/>
      <c r="AQ45" s="466"/>
      <c r="AR45" s="465"/>
      <c r="AS45" s="465"/>
      <c r="AT45" s="465"/>
      <c r="AU45" s="465"/>
      <c r="AV45" s="465"/>
      <c r="AW45" s="465"/>
      <c r="AX45" s="465"/>
      <c r="AY45" s="465"/>
      <c r="AZ45" s="465"/>
      <c r="BA45" s="465"/>
      <c r="BB45" s="465"/>
      <c r="BC45" s="465"/>
      <c r="BD45" s="465"/>
      <c r="BE45" s="465"/>
      <c r="BF45" s="465"/>
      <c r="BG45" s="465"/>
      <c r="BH45" s="466"/>
      <c r="BI45" s="466"/>
      <c r="BJ45" s="466"/>
      <c r="BK45" s="466"/>
      <c r="BL45" s="466"/>
      <c r="BM45" s="466"/>
      <c r="BN45" s="466"/>
      <c r="BO45" s="466"/>
      <c r="BP45" s="466"/>
      <c r="BQ45" s="466"/>
      <c r="BR45" s="466"/>
      <c r="BS45" s="466"/>
      <c r="BT45" s="466"/>
      <c r="BU45" s="466"/>
      <c r="BV45" s="466"/>
      <c r="BW45" s="466"/>
      <c r="BX45" s="466"/>
      <c r="BY45" s="466"/>
      <c r="BZ45" s="466"/>
      <c r="CA45" s="466"/>
      <c r="CB45" s="466"/>
      <c r="CC45" s="466"/>
      <c r="CD45" s="466"/>
      <c r="CE45" s="466"/>
      <c r="CF45" s="466"/>
      <c r="CG45" s="466"/>
      <c r="CH45" s="466"/>
      <c r="CI45" s="466"/>
      <c r="CJ45" s="466"/>
      <c r="CK45" s="466"/>
      <c r="CL45" s="466"/>
      <c r="CM45" s="466"/>
      <c r="CN45" s="466"/>
      <c r="CO45" s="466"/>
      <c r="CP45" s="466"/>
      <c r="CQ45" s="466"/>
      <c r="CR45" s="466"/>
      <c r="CS45" s="466"/>
      <c r="CT45" s="466"/>
      <c r="CU45" s="466"/>
      <c r="CV45" s="466"/>
      <c r="CW45" s="466"/>
      <c r="CX45" s="466"/>
      <c r="CY45" s="466"/>
      <c r="CZ45" s="466"/>
      <c r="DA45" s="466"/>
      <c r="DB45" s="466"/>
      <c r="DC45" s="466"/>
      <c r="DD45" s="457"/>
      <c r="DE45" s="457"/>
      <c r="DF45" s="457"/>
      <c r="DG45" s="457"/>
      <c r="DH45" s="457"/>
      <c r="DI45" s="457"/>
      <c r="DJ45" s="457"/>
      <c r="DK45" s="457"/>
      <c r="DL45" s="457"/>
      <c r="DM45" s="457"/>
      <c r="DN45" s="457"/>
      <c r="DO45" s="457"/>
      <c r="DP45" s="457"/>
      <c r="DQ45" s="457"/>
      <c r="DR45" s="457"/>
      <c r="DS45" s="457"/>
      <c r="DT45" s="457"/>
      <c r="DU45" s="457"/>
      <c r="DV45" s="457"/>
      <c r="DW45" s="457"/>
      <c r="DX45" s="457"/>
      <c r="DY45" s="457"/>
      <c r="DZ45" s="457"/>
      <c r="EA45" s="457"/>
      <c r="EB45" s="457"/>
      <c r="EC45" s="457"/>
      <c r="ED45" s="458"/>
    </row>
    <row r="46" spans="1:134" ht="15" customHeight="1" x14ac:dyDescent="0.2">
      <c r="A46" s="445" t="s">
        <v>186</v>
      </c>
      <c r="B46" s="446"/>
      <c r="C46" s="446"/>
      <c r="D46" s="446"/>
      <c r="E46" s="447" t="s">
        <v>187</v>
      </c>
      <c r="F46" s="447"/>
      <c r="G46" s="447"/>
      <c r="H46" s="447"/>
      <c r="I46" s="447"/>
      <c r="J46" s="447"/>
      <c r="K46" s="447"/>
      <c r="L46" s="447"/>
      <c r="M46" s="447"/>
      <c r="N46" s="447"/>
      <c r="O46" s="447"/>
      <c r="P46" s="447"/>
      <c r="Q46" s="447"/>
      <c r="R46" s="447"/>
      <c r="S46" s="447"/>
      <c r="T46" s="447"/>
      <c r="U46" s="447"/>
      <c r="V46" s="447"/>
      <c r="W46" s="447"/>
      <c r="X46" s="447"/>
      <c r="Y46" s="447"/>
      <c r="Z46" s="447"/>
      <c r="AA46" s="447"/>
      <c r="AB46" s="466"/>
      <c r="AC46" s="466"/>
      <c r="AD46" s="466"/>
      <c r="AE46" s="466"/>
      <c r="AF46" s="466"/>
      <c r="AG46" s="466"/>
      <c r="AH46" s="466"/>
      <c r="AI46" s="466"/>
      <c r="AJ46" s="466"/>
      <c r="AK46" s="466"/>
      <c r="AL46" s="466"/>
      <c r="AM46" s="466"/>
      <c r="AN46" s="466"/>
      <c r="AO46" s="466"/>
      <c r="AP46" s="466"/>
      <c r="AQ46" s="466"/>
      <c r="AR46" s="465"/>
      <c r="AS46" s="465"/>
      <c r="AT46" s="465"/>
      <c r="AU46" s="465"/>
      <c r="AV46" s="465"/>
      <c r="AW46" s="465"/>
      <c r="AX46" s="465"/>
      <c r="AY46" s="465"/>
      <c r="AZ46" s="465"/>
      <c r="BA46" s="465"/>
      <c r="BB46" s="465"/>
      <c r="BC46" s="465"/>
      <c r="BD46" s="465"/>
      <c r="BE46" s="465"/>
      <c r="BF46" s="465"/>
      <c r="BG46" s="465"/>
      <c r="BH46" s="466"/>
      <c r="BI46" s="466"/>
      <c r="BJ46" s="466"/>
      <c r="BK46" s="466"/>
      <c r="BL46" s="466"/>
      <c r="BM46" s="466"/>
      <c r="BN46" s="466"/>
      <c r="BO46" s="466"/>
      <c r="BP46" s="466"/>
      <c r="BQ46" s="466"/>
      <c r="BR46" s="466"/>
      <c r="BS46" s="466"/>
      <c r="BT46" s="466"/>
      <c r="BU46" s="466"/>
      <c r="BV46" s="466"/>
      <c r="BW46" s="466"/>
      <c r="BX46" s="466"/>
      <c r="BY46" s="466"/>
      <c r="BZ46" s="466"/>
      <c r="CA46" s="466"/>
      <c r="CB46" s="466"/>
      <c r="CC46" s="466"/>
      <c r="CD46" s="466"/>
      <c r="CE46" s="466"/>
      <c r="CF46" s="466"/>
      <c r="CG46" s="466"/>
      <c r="CH46" s="466"/>
      <c r="CI46" s="466"/>
      <c r="CJ46" s="466"/>
      <c r="CK46" s="466"/>
      <c r="CL46" s="466"/>
      <c r="CM46" s="466"/>
      <c r="CN46" s="466"/>
      <c r="CO46" s="466"/>
      <c r="CP46" s="466"/>
      <c r="CQ46" s="466"/>
      <c r="CR46" s="466"/>
      <c r="CS46" s="466"/>
      <c r="CT46" s="466"/>
      <c r="CU46" s="466"/>
      <c r="CV46" s="466"/>
      <c r="CW46" s="466"/>
      <c r="CX46" s="466"/>
      <c r="CY46" s="466"/>
      <c r="CZ46" s="466"/>
      <c r="DA46" s="466"/>
      <c r="DB46" s="466"/>
      <c r="DC46" s="466"/>
      <c r="DD46" s="457"/>
      <c r="DE46" s="457"/>
      <c r="DF46" s="457"/>
      <c r="DG46" s="457"/>
      <c r="DH46" s="457"/>
      <c r="DI46" s="457"/>
      <c r="DJ46" s="457"/>
      <c r="DK46" s="457"/>
      <c r="DL46" s="457"/>
      <c r="DM46" s="457"/>
      <c r="DN46" s="457"/>
      <c r="DO46" s="457"/>
      <c r="DP46" s="457"/>
      <c r="DQ46" s="457"/>
      <c r="DR46" s="457"/>
      <c r="DS46" s="457"/>
      <c r="DT46" s="457"/>
      <c r="DU46" s="457"/>
      <c r="DV46" s="457"/>
      <c r="DW46" s="457"/>
      <c r="DX46" s="457"/>
      <c r="DY46" s="457"/>
      <c r="DZ46" s="457"/>
      <c r="EA46" s="457"/>
      <c r="EB46" s="457"/>
      <c r="EC46" s="457"/>
      <c r="ED46" s="458"/>
    </row>
    <row r="47" spans="1:134" ht="15" customHeight="1" x14ac:dyDescent="0.2">
      <c r="A47" s="445" t="s">
        <v>188</v>
      </c>
      <c r="B47" s="446"/>
      <c r="C47" s="446"/>
      <c r="D47" s="446"/>
      <c r="E47" s="478" t="s">
        <v>189</v>
      </c>
      <c r="F47" s="479"/>
      <c r="G47" s="479"/>
      <c r="H47" s="479"/>
      <c r="I47" s="479"/>
      <c r="J47" s="479"/>
      <c r="K47" s="479"/>
      <c r="L47" s="479"/>
      <c r="M47" s="479"/>
      <c r="N47" s="479"/>
      <c r="O47" s="479"/>
      <c r="P47" s="479"/>
      <c r="Q47" s="479"/>
      <c r="R47" s="479"/>
      <c r="S47" s="479"/>
      <c r="T47" s="479"/>
      <c r="U47" s="479"/>
      <c r="V47" s="479"/>
      <c r="W47" s="479"/>
      <c r="X47" s="479"/>
      <c r="Y47" s="479"/>
      <c r="Z47" s="479"/>
      <c r="AA47" s="480"/>
      <c r="AB47" s="466"/>
      <c r="AC47" s="466"/>
      <c r="AD47" s="466"/>
      <c r="AE47" s="466"/>
      <c r="AF47" s="466"/>
      <c r="AG47" s="466"/>
      <c r="AH47" s="466"/>
      <c r="AI47" s="466"/>
      <c r="AJ47" s="466"/>
      <c r="AK47" s="466"/>
      <c r="AL47" s="466"/>
      <c r="AM47" s="466"/>
      <c r="AN47" s="466"/>
      <c r="AO47" s="466"/>
      <c r="AP47" s="466"/>
      <c r="AQ47" s="466"/>
      <c r="AR47" s="465"/>
      <c r="AS47" s="465"/>
      <c r="AT47" s="465"/>
      <c r="AU47" s="465"/>
      <c r="AV47" s="465"/>
      <c r="AW47" s="465"/>
      <c r="AX47" s="465"/>
      <c r="AY47" s="465"/>
      <c r="AZ47" s="465"/>
      <c r="BA47" s="465"/>
      <c r="BB47" s="465"/>
      <c r="BC47" s="465"/>
      <c r="BD47" s="465"/>
      <c r="BE47" s="465"/>
      <c r="BF47" s="465"/>
      <c r="BG47" s="465"/>
      <c r="BH47" s="466"/>
      <c r="BI47" s="466"/>
      <c r="BJ47" s="466"/>
      <c r="BK47" s="466"/>
      <c r="BL47" s="466"/>
      <c r="BM47" s="466"/>
      <c r="BN47" s="466"/>
      <c r="BO47" s="466"/>
      <c r="BP47" s="466"/>
      <c r="BQ47" s="466"/>
      <c r="BR47" s="466"/>
      <c r="BS47" s="466"/>
      <c r="BT47" s="466"/>
      <c r="BU47" s="466"/>
      <c r="BV47" s="466"/>
      <c r="BW47" s="466"/>
      <c r="BX47" s="466"/>
      <c r="BY47" s="466"/>
      <c r="BZ47" s="466"/>
      <c r="CA47" s="466"/>
      <c r="CB47" s="466"/>
      <c r="CC47" s="466"/>
      <c r="CD47" s="466"/>
      <c r="CE47" s="466"/>
      <c r="CF47" s="466"/>
      <c r="CG47" s="466"/>
      <c r="CH47" s="466"/>
      <c r="CI47" s="466"/>
      <c r="CJ47" s="466"/>
      <c r="CK47" s="466"/>
      <c r="CL47" s="466"/>
      <c r="CM47" s="466"/>
      <c r="CN47" s="466"/>
      <c r="CO47" s="466"/>
      <c r="CP47" s="466"/>
      <c r="CQ47" s="466"/>
      <c r="CR47" s="466"/>
      <c r="CS47" s="466"/>
      <c r="CT47" s="466"/>
      <c r="CU47" s="466"/>
      <c r="CV47" s="466"/>
      <c r="CW47" s="466"/>
      <c r="CX47" s="466"/>
      <c r="CY47" s="466"/>
      <c r="CZ47" s="466"/>
      <c r="DA47" s="466"/>
      <c r="DB47" s="466"/>
      <c r="DC47" s="466"/>
      <c r="DD47" s="457"/>
      <c r="DE47" s="457"/>
      <c r="DF47" s="457"/>
      <c r="DG47" s="457"/>
      <c r="DH47" s="457"/>
      <c r="DI47" s="457"/>
      <c r="DJ47" s="457"/>
      <c r="DK47" s="457"/>
      <c r="DL47" s="457"/>
      <c r="DM47" s="457"/>
      <c r="DN47" s="457"/>
      <c r="DO47" s="457"/>
      <c r="DP47" s="457"/>
      <c r="DQ47" s="457"/>
      <c r="DR47" s="457"/>
      <c r="DS47" s="457"/>
      <c r="DT47" s="457"/>
      <c r="DU47" s="457"/>
      <c r="DV47" s="457"/>
      <c r="DW47" s="457"/>
      <c r="DX47" s="457"/>
      <c r="DY47" s="457"/>
      <c r="DZ47" s="457"/>
      <c r="EA47" s="457"/>
      <c r="EB47" s="457"/>
      <c r="EC47" s="457"/>
      <c r="ED47" s="458"/>
    </row>
    <row r="48" spans="1:134" ht="15" customHeight="1" x14ac:dyDescent="0.2">
      <c r="A48" s="445" t="s">
        <v>190</v>
      </c>
      <c r="B48" s="446"/>
      <c r="C48" s="446"/>
      <c r="D48" s="446"/>
      <c r="E48" s="447" t="s">
        <v>191</v>
      </c>
      <c r="F48" s="447"/>
      <c r="G48" s="447"/>
      <c r="H48" s="447"/>
      <c r="I48" s="447"/>
      <c r="J48" s="447"/>
      <c r="K48" s="447"/>
      <c r="L48" s="447"/>
      <c r="M48" s="447"/>
      <c r="N48" s="447"/>
      <c r="O48" s="447"/>
      <c r="P48" s="447"/>
      <c r="Q48" s="447"/>
      <c r="R48" s="447"/>
      <c r="S48" s="447"/>
      <c r="T48" s="447"/>
      <c r="U48" s="447"/>
      <c r="V48" s="447"/>
      <c r="W48" s="447"/>
      <c r="X48" s="447"/>
      <c r="Y48" s="447"/>
      <c r="Z48" s="447"/>
      <c r="AA48" s="447"/>
      <c r="AB48" s="466"/>
      <c r="AC48" s="466"/>
      <c r="AD48" s="466"/>
      <c r="AE48" s="466"/>
      <c r="AF48" s="466"/>
      <c r="AG48" s="466"/>
      <c r="AH48" s="466"/>
      <c r="AI48" s="466"/>
      <c r="AJ48" s="466"/>
      <c r="AK48" s="466"/>
      <c r="AL48" s="466"/>
      <c r="AM48" s="466"/>
      <c r="AN48" s="466"/>
      <c r="AO48" s="466"/>
      <c r="AP48" s="466"/>
      <c r="AQ48" s="466"/>
      <c r="AR48" s="465"/>
      <c r="AS48" s="465"/>
      <c r="AT48" s="465"/>
      <c r="AU48" s="465"/>
      <c r="AV48" s="465"/>
      <c r="AW48" s="465"/>
      <c r="AX48" s="465"/>
      <c r="AY48" s="465"/>
      <c r="AZ48" s="465"/>
      <c r="BA48" s="465"/>
      <c r="BB48" s="465"/>
      <c r="BC48" s="465"/>
      <c r="BD48" s="465"/>
      <c r="BE48" s="465"/>
      <c r="BF48" s="465"/>
      <c r="BG48" s="465"/>
      <c r="BH48" s="466"/>
      <c r="BI48" s="466"/>
      <c r="BJ48" s="466"/>
      <c r="BK48" s="466"/>
      <c r="BL48" s="466"/>
      <c r="BM48" s="466"/>
      <c r="BN48" s="466"/>
      <c r="BO48" s="466"/>
      <c r="BP48" s="466"/>
      <c r="BQ48" s="466"/>
      <c r="BR48" s="466"/>
      <c r="BS48" s="466"/>
      <c r="BT48" s="466"/>
      <c r="BU48" s="466"/>
      <c r="BV48" s="466"/>
      <c r="BW48" s="466"/>
      <c r="BX48" s="466"/>
      <c r="BY48" s="466"/>
      <c r="BZ48" s="466"/>
      <c r="CA48" s="466"/>
      <c r="CB48" s="466"/>
      <c r="CC48" s="466"/>
      <c r="CD48" s="466"/>
      <c r="CE48" s="466"/>
      <c r="CF48" s="466"/>
      <c r="CG48" s="466"/>
      <c r="CH48" s="466"/>
      <c r="CI48" s="466"/>
      <c r="CJ48" s="466"/>
      <c r="CK48" s="466"/>
      <c r="CL48" s="466"/>
      <c r="CM48" s="466"/>
      <c r="CN48" s="466"/>
      <c r="CO48" s="466"/>
      <c r="CP48" s="466"/>
      <c r="CQ48" s="466"/>
      <c r="CR48" s="466"/>
      <c r="CS48" s="466"/>
      <c r="CT48" s="466"/>
      <c r="CU48" s="466"/>
      <c r="CV48" s="466"/>
      <c r="CW48" s="466"/>
      <c r="CX48" s="466"/>
      <c r="CY48" s="466"/>
      <c r="CZ48" s="466"/>
      <c r="DA48" s="466"/>
      <c r="DB48" s="466"/>
      <c r="DC48" s="466"/>
      <c r="DD48" s="457"/>
      <c r="DE48" s="457"/>
      <c r="DF48" s="457"/>
      <c r="DG48" s="457"/>
      <c r="DH48" s="457"/>
      <c r="DI48" s="457"/>
      <c r="DJ48" s="457"/>
      <c r="DK48" s="457"/>
      <c r="DL48" s="457"/>
      <c r="DM48" s="457"/>
      <c r="DN48" s="457"/>
      <c r="DO48" s="457"/>
      <c r="DP48" s="457"/>
      <c r="DQ48" s="457"/>
      <c r="DR48" s="457"/>
      <c r="DS48" s="457"/>
      <c r="DT48" s="457"/>
      <c r="DU48" s="457"/>
      <c r="DV48" s="457"/>
      <c r="DW48" s="457"/>
      <c r="DX48" s="457"/>
      <c r="DY48" s="457"/>
      <c r="DZ48" s="457"/>
      <c r="EA48" s="457"/>
      <c r="EB48" s="457"/>
      <c r="EC48" s="457"/>
      <c r="ED48" s="458"/>
    </row>
    <row r="49" spans="1:134" s="21" customFormat="1" ht="30" customHeight="1" x14ac:dyDescent="0.2">
      <c r="A49" s="485"/>
      <c r="B49" s="486"/>
      <c r="C49" s="486"/>
      <c r="D49" s="486"/>
      <c r="E49" s="487" t="s">
        <v>192</v>
      </c>
      <c r="F49" s="487"/>
      <c r="G49" s="487"/>
      <c r="H49" s="487"/>
      <c r="I49" s="487"/>
      <c r="J49" s="487"/>
      <c r="K49" s="487"/>
      <c r="L49" s="487"/>
      <c r="M49" s="487"/>
      <c r="N49" s="487"/>
      <c r="O49" s="487"/>
      <c r="P49" s="487"/>
      <c r="Q49" s="487"/>
      <c r="R49" s="487"/>
      <c r="S49" s="487"/>
      <c r="T49" s="487"/>
      <c r="U49" s="487"/>
      <c r="V49" s="487"/>
      <c r="W49" s="487"/>
      <c r="X49" s="487"/>
      <c r="Y49" s="487"/>
      <c r="Z49" s="487"/>
      <c r="AA49" s="487"/>
      <c r="AB49" s="481">
        <f>AB19+AB41</f>
        <v>174.22015599600002</v>
      </c>
      <c r="AC49" s="482"/>
      <c r="AD49" s="482"/>
      <c r="AE49" s="482"/>
      <c r="AF49" s="482"/>
      <c r="AG49" s="482"/>
      <c r="AH49" s="482"/>
      <c r="AI49" s="482"/>
      <c r="AJ49" s="481">
        <f t="shared" ref="AJ49" si="5">AJ19+AJ41</f>
        <v>47.978656100000009</v>
      </c>
      <c r="AK49" s="482"/>
      <c r="AL49" s="482"/>
      <c r="AM49" s="482"/>
      <c r="AN49" s="482"/>
      <c r="AO49" s="482"/>
      <c r="AP49" s="482"/>
      <c r="AQ49" s="482"/>
      <c r="AR49" s="481">
        <f t="shared" ref="AR49" si="6">AR19+AR41</f>
        <v>0</v>
      </c>
      <c r="AS49" s="482"/>
      <c r="AT49" s="482"/>
      <c r="AU49" s="482"/>
      <c r="AV49" s="482"/>
      <c r="AW49" s="482"/>
      <c r="AX49" s="482"/>
      <c r="AY49" s="482"/>
      <c r="AZ49" s="481">
        <f t="shared" ref="AZ49" si="7">AZ19+AZ41</f>
        <v>0</v>
      </c>
      <c r="BA49" s="482"/>
      <c r="BB49" s="482"/>
      <c r="BC49" s="482"/>
      <c r="BD49" s="482"/>
      <c r="BE49" s="482"/>
      <c r="BF49" s="482"/>
      <c r="BG49" s="482"/>
      <c r="BH49" s="481">
        <f>BH19+BH41</f>
        <v>47.192120760000002</v>
      </c>
      <c r="BI49" s="482"/>
      <c r="BJ49" s="482"/>
      <c r="BK49" s="482"/>
      <c r="BL49" s="482"/>
      <c r="BM49" s="482"/>
      <c r="BN49" s="482"/>
      <c r="BO49" s="482"/>
      <c r="BP49" s="481">
        <f t="shared" ref="BP49" si="8">BP19+BP41</f>
        <v>47.978656100000009</v>
      </c>
      <c r="BQ49" s="482"/>
      <c r="BR49" s="482"/>
      <c r="BS49" s="482"/>
      <c r="BT49" s="482"/>
      <c r="BU49" s="482"/>
      <c r="BV49" s="482"/>
      <c r="BW49" s="482"/>
      <c r="BX49" s="481">
        <f t="shared" ref="BX49" si="9">BX19+BX41</f>
        <v>100.17615921600002</v>
      </c>
      <c r="BY49" s="482"/>
      <c r="BZ49" s="482"/>
      <c r="CA49" s="482"/>
      <c r="CB49" s="482"/>
      <c r="CC49" s="482"/>
      <c r="CD49" s="482"/>
      <c r="CE49" s="482"/>
      <c r="CF49" s="481">
        <f t="shared" ref="CF49" si="10">CF19+CF41</f>
        <v>0</v>
      </c>
      <c r="CG49" s="482"/>
      <c r="CH49" s="482"/>
      <c r="CI49" s="482"/>
      <c r="CJ49" s="482"/>
      <c r="CK49" s="482"/>
      <c r="CL49" s="482"/>
      <c r="CM49" s="482"/>
      <c r="CN49" s="481">
        <f t="shared" ref="CN49" si="11">CN19+CN41</f>
        <v>26.851876020000002</v>
      </c>
      <c r="CO49" s="482"/>
      <c r="CP49" s="482"/>
      <c r="CQ49" s="482"/>
      <c r="CR49" s="482"/>
      <c r="CS49" s="482"/>
      <c r="CT49" s="482"/>
      <c r="CU49" s="482"/>
      <c r="CV49" s="481">
        <f t="shared" ref="CV49" si="12">CV19+CV41</f>
        <v>0</v>
      </c>
      <c r="CW49" s="482"/>
      <c r="CX49" s="482"/>
      <c r="CY49" s="482"/>
      <c r="CZ49" s="482"/>
      <c r="DA49" s="482"/>
      <c r="DB49" s="482"/>
      <c r="DC49" s="482"/>
      <c r="DD49" s="483"/>
      <c r="DE49" s="483"/>
      <c r="DF49" s="483"/>
      <c r="DG49" s="483"/>
      <c r="DH49" s="483"/>
      <c r="DI49" s="483"/>
      <c r="DJ49" s="483"/>
      <c r="DK49" s="483"/>
      <c r="DL49" s="483"/>
      <c r="DM49" s="483"/>
      <c r="DN49" s="483"/>
      <c r="DO49" s="483"/>
      <c r="DP49" s="483"/>
      <c r="DQ49" s="483"/>
      <c r="DR49" s="483"/>
      <c r="DS49" s="483"/>
      <c r="DT49" s="483"/>
      <c r="DU49" s="483"/>
      <c r="DV49" s="483"/>
      <c r="DW49" s="483"/>
      <c r="DX49" s="483"/>
      <c r="DY49" s="483"/>
      <c r="DZ49" s="483"/>
      <c r="EA49" s="483"/>
      <c r="EB49" s="483"/>
      <c r="EC49" s="483"/>
      <c r="ED49" s="484"/>
    </row>
    <row r="50" spans="1:134" ht="15" customHeight="1" x14ac:dyDescent="0.2">
      <c r="A50" s="445"/>
      <c r="B50" s="446"/>
      <c r="C50" s="446"/>
      <c r="D50" s="446"/>
      <c r="E50" s="447" t="s">
        <v>193</v>
      </c>
      <c r="F50" s="447"/>
      <c r="G50" s="447"/>
      <c r="H50" s="447"/>
      <c r="I50" s="447"/>
      <c r="J50" s="447"/>
      <c r="K50" s="447"/>
      <c r="L50" s="447"/>
      <c r="M50" s="447"/>
      <c r="N50" s="447"/>
      <c r="O50" s="447"/>
      <c r="P50" s="447"/>
      <c r="Q50" s="447"/>
      <c r="R50" s="447"/>
      <c r="S50" s="447"/>
      <c r="T50" s="447"/>
      <c r="U50" s="447"/>
      <c r="V50" s="447"/>
      <c r="W50" s="447"/>
      <c r="X50" s="447"/>
      <c r="Y50" s="447"/>
      <c r="Z50" s="447"/>
      <c r="AA50" s="447"/>
      <c r="AB50" s="466"/>
      <c r="AC50" s="466"/>
      <c r="AD50" s="466"/>
      <c r="AE50" s="466"/>
      <c r="AF50" s="466"/>
      <c r="AG50" s="466"/>
      <c r="AH50" s="466"/>
      <c r="AI50" s="466"/>
      <c r="AJ50" s="466"/>
      <c r="AK50" s="466"/>
      <c r="AL50" s="466"/>
      <c r="AM50" s="466"/>
      <c r="AN50" s="466"/>
      <c r="AO50" s="466"/>
      <c r="AP50" s="466"/>
      <c r="AQ50" s="466"/>
      <c r="AR50" s="465"/>
      <c r="AS50" s="465"/>
      <c r="AT50" s="465"/>
      <c r="AU50" s="465"/>
      <c r="AV50" s="465"/>
      <c r="AW50" s="465"/>
      <c r="AX50" s="465"/>
      <c r="AY50" s="465"/>
      <c r="AZ50" s="465"/>
      <c r="BA50" s="465"/>
      <c r="BB50" s="465"/>
      <c r="BC50" s="465"/>
      <c r="BD50" s="465"/>
      <c r="BE50" s="465"/>
      <c r="BF50" s="465"/>
      <c r="BG50" s="465"/>
      <c r="BH50" s="466"/>
      <c r="BI50" s="466"/>
      <c r="BJ50" s="466"/>
      <c r="BK50" s="466"/>
      <c r="BL50" s="466"/>
      <c r="BM50" s="466"/>
      <c r="BN50" s="466"/>
      <c r="BO50" s="466"/>
      <c r="BP50" s="466"/>
      <c r="BQ50" s="466"/>
      <c r="BR50" s="466"/>
      <c r="BS50" s="466"/>
      <c r="BT50" s="466"/>
      <c r="BU50" s="466"/>
      <c r="BV50" s="466"/>
      <c r="BW50" s="466"/>
      <c r="BX50" s="466"/>
      <c r="BY50" s="466"/>
      <c r="BZ50" s="466"/>
      <c r="CA50" s="466"/>
      <c r="CB50" s="466"/>
      <c r="CC50" s="466"/>
      <c r="CD50" s="466"/>
      <c r="CE50" s="466"/>
      <c r="CF50" s="466"/>
      <c r="CG50" s="466"/>
      <c r="CH50" s="466"/>
      <c r="CI50" s="466"/>
      <c r="CJ50" s="466"/>
      <c r="CK50" s="466"/>
      <c r="CL50" s="466"/>
      <c r="CM50" s="466"/>
      <c r="CN50" s="466"/>
      <c r="CO50" s="466"/>
      <c r="CP50" s="466"/>
      <c r="CQ50" s="466"/>
      <c r="CR50" s="466"/>
      <c r="CS50" s="466"/>
      <c r="CT50" s="466"/>
      <c r="CU50" s="466"/>
      <c r="CV50" s="466"/>
      <c r="CW50" s="466"/>
      <c r="CX50" s="466"/>
      <c r="CY50" s="466"/>
      <c r="CZ50" s="466"/>
      <c r="DA50" s="466"/>
      <c r="DB50" s="466"/>
      <c r="DC50" s="466"/>
      <c r="DD50" s="457"/>
      <c r="DE50" s="457"/>
      <c r="DF50" s="457"/>
      <c r="DG50" s="457"/>
      <c r="DH50" s="457"/>
      <c r="DI50" s="457"/>
      <c r="DJ50" s="457"/>
      <c r="DK50" s="457"/>
      <c r="DL50" s="457"/>
      <c r="DM50" s="457"/>
      <c r="DN50" s="457"/>
      <c r="DO50" s="457"/>
      <c r="DP50" s="457"/>
      <c r="DQ50" s="457"/>
      <c r="DR50" s="457"/>
      <c r="DS50" s="457"/>
      <c r="DT50" s="457"/>
      <c r="DU50" s="457"/>
      <c r="DV50" s="457"/>
      <c r="DW50" s="457"/>
      <c r="DX50" s="457"/>
      <c r="DY50" s="457"/>
      <c r="DZ50" s="457"/>
      <c r="EA50" s="457"/>
      <c r="EB50" s="457"/>
      <c r="EC50" s="457"/>
      <c r="ED50" s="458"/>
    </row>
    <row r="51" spans="1:134" ht="15" customHeight="1" x14ac:dyDescent="0.2">
      <c r="A51" s="445"/>
      <c r="B51" s="446"/>
      <c r="C51" s="446"/>
      <c r="D51" s="446"/>
      <c r="E51" s="493" t="s">
        <v>194</v>
      </c>
      <c r="F51" s="493"/>
      <c r="G51" s="493"/>
      <c r="H51" s="493"/>
      <c r="I51" s="493"/>
      <c r="J51" s="493"/>
      <c r="K51" s="493"/>
      <c r="L51" s="493"/>
      <c r="M51" s="493"/>
      <c r="N51" s="493"/>
      <c r="O51" s="493"/>
      <c r="P51" s="493"/>
      <c r="Q51" s="493"/>
      <c r="R51" s="493"/>
      <c r="S51" s="493"/>
      <c r="T51" s="493"/>
      <c r="U51" s="493"/>
      <c r="V51" s="493"/>
      <c r="W51" s="493"/>
      <c r="X51" s="493"/>
      <c r="Y51" s="493"/>
      <c r="Z51" s="493"/>
      <c r="AA51" s="493"/>
      <c r="AB51" s="466"/>
      <c r="AC51" s="466"/>
      <c r="AD51" s="466"/>
      <c r="AE51" s="466"/>
      <c r="AF51" s="466"/>
      <c r="AG51" s="466"/>
      <c r="AH51" s="466"/>
      <c r="AI51" s="466"/>
      <c r="AJ51" s="466"/>
      <c r="AK51" s="466"/>
      <c r="AL51" s="466"/>
      <c r="AM51" s="466"/>
      <c r="AN51" s="466"/>
      <c r="AO51" s="466"/>
      <c r="AP51" s="466"/>
      <c r="AQ51" s="466"/>
      <c r="AR51" s="465"/>
      <c r="AS51" s="465"/>
      <c r="AT51" s="465"/>
      <c r="AU51" s="465"/>
      <c r="AV51" s="465"/>
      <c r="AW51" s="465"/>
      <c r="AX51" s="465"/>
      <c r="AY51" s="465"/>
      <c r="AZ51" s="465"/>
      <c r="BA51" s="465"/>
      <c r="BB51" s="465"/>
      <c r="BC51" s="465"/>
      <c r="BD51" s="465"/>
      <c r="BE51" s="465"/>
      <c r="BF51" s="465"/>
      <c r="BG51" s="465"/>
      <c r="BH51" s="466"/>
      <c r="BI51" s="466"/>
      <c r="BJ51" s="466"/>
      <c r="BK51" s="466"/>
      <c r="BL51" s="466"/>
      <c r="BM51" s="466"/>
      <c r="BN51" s="466"/>
      <c r="BO51" s="466"/>
      <c r="BP51" s="466"/>
      <c r="BQ51" s="466"/>
      <c r="BR51" s="466"/>
      <c r="BS51" s="466"/>
      <c r="BT51" s="466"/>
      <c r="BU51" s="466"/>
      <c r="BV51" s="466"/>
      <c r="BW51" s="466"/>
      <c r="BX51" s="466"/>
      <c r="BY51" s="466"/>
      <c r="BZ51" s="466"/>
      <c r="CA51" s="466"/>
      <c r="CB51" s="466"/>
      <c r="CC51" s="466"/>
      <c r="CD51" s="466"/>
      <c r="CE51" s="466"/>
      <c r="CF51" s="466"/>
      <c r="CG51" s="466"/>
      <c r="CH51" s="466"/>
      <c r="CI51" s="466"/>
      <c r="CJ51" s="466"/>
      <c r="CK51" s="466"/>
      <c r="CL51" s="466"/>
      <c r="CM51" s="466"/>
      <c r="CN51" s="466"/>
      <c r="CO51" s="466"/>
      <c r="CP51" s="466"/>
      <c r="CQ51" s="466"/>
      <c r="CR51" s="466"/>
      <c r="CS51" s="466"/>
      <c r="CT51" s="466"/>
      <c r="CU51" s="466"/>
      <c r="CV51" s="466"/>
      <c r="CW51" s="466"/>
      <c r="CX51" s="466"/>
      <c r="CY51" s="466"/>
      <c r="CZ51" s="466"/>
      <c r="DA51" s="466"/>
      <c r="DB51" s="466"/>
      <c r="DC51" s="466"/>
      <c r="DD51" s="457"/>
      <c r="DE51" s="457"/>
      <c r="DF51" s="457"/>
      <c r="DG51" s="457"/>
      <c r="DH51" s="457"/>
      <c r="DI51" s="457"/>
      <c r="DJ51" s="457"/>
      <c r="DK51" s="457"/>
      <c r="DL51" s="457"/>
      <c r="DM51" s="457"/>
      <c r="DN51" s="457"/>
      <c r="DO51" s="457"/>
      <c r="DP51" s="457"/>
      <c r="DQ51" s="457"/>
      <c r="DR51" s="457"/>
      <c r="DS51" s="457"/>
      <c r="DT51" s="457"/>
      <c r="DU51" s="457"/>
      <c r="DV51" s="457"/>
      <c r="DW51" s="457"/>
      <c r="DX51" s="457"/>
      <c r="DY51" s="457"/>
      <c r="DZ51" s="457"/>
      <c r="EA51" s="457"/>
      <c r="EB51" s="457"/>
      <c r="EC51" s="457"/>
      <c r="ED51" s="458"/>
    </row>
    <row r="52" spans="1:134" ht="13.5" thickBot="1" x14ac:dyDescent="0.25">
      <c r="A52" s="488"/>
      <c r="B52" s="489"/>
      <c r="C52" s="489"/>
      <c r="D52" s="489"/>
      <c r="E52" s="490" t="s">
        <v>195</v>
      </c>
      <c r="F52" s="490"/>
      <c r="G52" s="490"/>
      <c r="H52" s="490"/>
      <c r="I52" s="490"/>
      <c r="J52" s="490"/>
      <c r="K52" s="490"/>
      <c r="L52" s="490"/>
      <c r="M52" s="490"/>
      <c r="N52" s="490"/>
      <c r="O52" s="490"/>
      <c r="P52" s="490"/>
      <c r="Q52" s="490"/>
      <c r="R52" s="490"/>
      <c r="S52" s="490"/>
      <c r="T52" s="490"/>
      <c r="U52" s="490"/>
      <c r="V52" s="490"/>
      <c r="W52" s="490"/>
      <c r="X52" s="490"/>
      <c r="Y52" s="490"/>
      <c r="Z52" s="490"/>
      <c r="AA52" s="490"/>
      <c r="AB52" s="491"/>
      <c r="AC52" s="491"/>
      <c r="AD52" s="491"/>
      <c r="AE52" s="491"/>
      <c r="AF52" s="491"/>
      <c r="AG52" s="491"/>
      <c r="AH52" s="491"/>
      <c r="AI52" s="491"/>
      <c r="AJ52" s="491"/>
      <c r="AK52" s="491"/>
      <c r="AL52" s="491"/>
      <c r="AM52" s="491"/>
      <c r="AN52" s="491"/>
      <c r="AO52" s="491"/>
      <c r="AP52" s="491"/>
      <c r="AQ52" s="491"/>
      <c r="AR52" s="492"/>
      <c r="AS52" s="492"/>
      <c r="AT52" s="492"/>
      <c r="AU52" s="492"/>
      <c r="AV52" s="492"/>
      <c r="AW52" s="492"/>
      <c r="AX52" s="492"/>
      <c r="AY52" s="492"/>
      <c r="AZ52" s="492"/>
      <c r="BA52" s="492"/>
      <c r="BB52" s="492"/>
      <c r="BC52" s="492"/>
      <c r="BD52" s="492"/>
      <c r="BE52" s="492"/>
      <c r="BF52" s="492"/>
      <c r="BG52" s="492"/>
      <c r="BH52" s="491"/>
      <c r="BI52" s="491"/>
      <c r="BJ52" s="491"/>
      <c r="BK52" s="491"/>
      <c r="BL52" s="491"/>
      <c r="BM52" s="491"/>
      <c r="BN52" s="491"/>
      <c r="BO52" s="491"/>
      <c r="BP52" s="491"/>
      <c r="BQ52" s="491"/>
      <c r="BR52" s="491"/>
      <c r="BS52" s="491"/>
      <c r="BT52" s="491"/>
      <c r="BU52" s="491"/>
      <c r="BV52" s="491"/>
      <c r="BW52" s="491"/>
      <c r="BX52" s="491"/>
      <c r="BY52" s="491"/>
      <c r="BZ52" s="491"/>
      <c r="CA52" s="491"/>
      <c r="CB52" s="491"/>
      <c r="CC52" s="491"/>
      <c r="CD52" s="491"/>
      <c r="CE52" s="491"/>
      <c r="CF52" s="491"/>
      <c r="CG52" s="491"/>
      <c r="CH52" s="491"/>
      <c r="CI52" s="491"/>
      <c r="CJ52" s="491"/>
      <c r="CK52" s="491"/>
      <c r="CL52" s="491"/>
      <c r="CM52" s="491"/>
      <c r="CN52" s="491"/>
      <c r="CO52" s="491"/>
      <c r="CP52" s="491"/>
      <c r="CQ52" s="491"/>
      <c r="CR52" s="491"/>
      <c r="CS52" s="491"/>
      <c r="CT52" s="491"/>
      <c r="CU52" s="491"/>
      <c r="CV52" s="491"/>
      <c r="CW52" s="491"/>
      <c r="CX52" s="491"/>
      <c r="CY52" s="491"/>
      <c r="CZ52" s="491"/>
      <c r="DA52" s="491"/>
      <c r="DB52" s="491"/>
      <c r="DC52" s="491"/>
      <c r="DD52" s="494"/>
      <c r="DE52" s="494"/>
      <c r="DF52" s="494"/>
      <c r="DG52" s="494"/>
      <c r="DH52" s="494"/>
      <c r="DI52" s="494"/>
      <c r="DJ52" s="494"/>
      <c r="DK52" s="494"/>
      <c r="DL52" s="494"/>
      <c r="DM52" s="494"/>
      <c r="DN52" s="494"/>
      <c r="DO52" s="494"/>
      <c r="DP52" s="494"/>
      <c r="DQ52" s="494"/>
      <c r="DR52" s="494"/>
      <c r="DS52" s="494"/>
      <c r="DT52" s="494"/>
      <c r="DU52" s="494"/>
      <c r="DV52" s="494"/>
      <c r="DW52" s="494"/>
      <c r="DX52" s="494"/>
      <c r="DY52" s="494"/>
      <c r="DZ52" s="494"/>
      <c r="EA52" s="494"/>
      <c r="EB52" s="494"/>
      <c r="EC52" s="494"/>
      <c r="ED52" s="495"/>
    </row>
    <row r="53" spans="1:134" ht="15" customHeight="1" x14ac:dyDescent="0.2">
      <c r="A53" s="22"/>
      <c r="B53" s="22"/>
      <c r="C53" s="22"/>
      <c r="D53" s="22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352"/>
      <c r="AS53" s="352"/>
      <c r="AT53" s="352"/>
      <c r="AU53" s="352"/>
      <c r="AV53" s="352"/>
      <c r="AW53" s="352"/>
      <c r="AX53" s="352"/>
      <c r="AY53" s="352"/>
      <c r="AZ53" s="352"/>
      <c r="BA53" s="352"/>
      <c r="BB53" s="352"/>
      <c r="BC53" s="352"/>
      <c r="BD53" s="352"/>
      <c r="BE53" s="352"/>
      <c r="BF53" s="352"/>
      <c r="BG53" s="352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  <c r="CZ53" s="15"/>
      <c r="DA53" s="15"/>
      <c r="DB53" s="15"/>
      <c r="DC53" s="15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7"/>
      <c r="EC53" s="17"/>
      <c r="ED53" s="17"/>
    </row>
    <row r="54" spans="1:134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352"/>
      <c r="AS54" s="352"/>
      <c r="AT54" s="352"/>
      <c r="AU54" s="352"/>
      <c r="AV54" s="352"/>
      <c r="AW54" s="352"/>
      <c r="AX54" s="352"/>
      <c r="AY54" s="352"/>
      <c r="AZ54" s="352"/>
      <c r="BA54" s="352"/>
      <c r="BB54" s="352"/>
      <c r="BC54" s="352"/>
      <c r="BD54" s="352"/>
      <c r="BE54" s="352"/>
      <c r="BF54" s="352"/>
      <c r="BG54" s="352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  <c r="DC54" s="15"/>
    </row>
    <row r="55" spans="1:134" s="12" customFormat="1" ht="11.25" x14ac:dyDescent="0.2">
      <c r="A55" s="25" t="s">
        <v>196</v>
      </c>
      <c r="B55" s="25"/>
      <c r="AR55" s="350"/>
      <c r="AS55" s="350"/>
      <c r="AT55" s="350"/>
      <c r="AU55" s="350"/>
      <c r="AV55" s="350"/>
      <c r="AW55" s="350"/>
      <c r="AX55" s="350"/>
      <c r="AY55" s="350"/>
      <c r="AZ55" s="350"/>
      <c r="BA55" s="350"/>
      <c r="BB55" s="350"/>
      <c r="BC55" s="350"/>
      <c r="BD55" s="350"/>
      <c r="BE55" s="350"/>
      <c r="BF55" s="350"/>
      <c r="BG55" s="350"/>
    </row>
    <row r="56" spans="1:134" s="12" customFormat="1" ht="11.25" x14ac:dyDescent="0.2">
      <c r="A56" s="25" t="s">
        <v>197</v>
      </c>
      <c r="B56" s="25"/>
      <c r="AR56" s="350"/>
      <c r="AS56" s="350"/>
      <c r="AT56" s="350"/>
      <c r="AU56" s="350"/>
      <c r="AV56" s="350"/>
      <c r="AW56" s="350"/>
      <c r="AX56" s="350"/>
      <c r="AY56" s="350"/>
      <c r="AZ56" s="350"/>
      <c r="BA56" s="350"/>
      <c r="BB56" s="350"/>
      <c r="BC56" s="350"/>
      <c r="BD56" s="350"/>
      <c r="BE56" s="350"/>
      <c r="BF56" s="350"/>
      <c r="BG56" s="350"/>
    </row>
  </sheetData>
  <mergeCells count="412">
    <mergeCell ref="BP52:BW52"/>
    <mergeCell ref="BX52:CE52"/>
    <mergeCell ref="CF52:CM52"/>
    <mergeCell ref="CN52:CU52"/>
    <mergeCell ref="CV52:DC52"/>
    <mergeCell ref="CF51:CM51"/>
    <mergeCell ref="CN51:CU51"/>
    <mergeCell ref="CV51:DC51"/>
    <mergeCell ref="DD51:ED51"/>
    <mergeCell ref="A52:D52"/>
    <mergeCell ref="E52:AA52"/>
    <mergeCell ref="AB52:AI52"/>
    <mergeCell ref="AJ52:AQ52"/>
    <mergeCell ref="AR52:AY52"/>
    <mergeCell ref="AZ52:BG52"/>
    <mergeCell ref="DD50:ED50"/>
    <mergeCell ref="A51:D51"/>
    <mergeCell ref="E51:AA51"/>
    <mergeCell ref="AB51:AI51"/>
    <mergeCell ref="AJ51:AQ51"/>
    <mergeCell ref="AR51:AY51"/>
    <mergeCell ref="AZ51:BG51"/>
    <mergeCell ref="BH51:BO51"/>
    <mergeCell ref="BP51:BW51"/>
    <mergeCell ref="BX51:CE51"/>
    <mergeCell ref="BH50:BO50"/>
    <mergeCell ref="BP50:BW50"/>
    <mergeCell ref="BX50:CE50"/>
    <mergeCell ref="CF50:CM50"/>
    <mergeCell ref="CN50:CU50"/>
    <mergeCell ref="CV50:DC50"/>
    <mergeCell ref="DD52:ED52"/>
    <mergeCell ref="BH52:BO52"/>
    <mergeCell ref="CF49:CM49"/>
    <mergeCell ref="CN49:CU49"/>
    <mergeCell ref="CV49:DC49"/>
    <mergeCell ref="DD49:ED49"/>
    <mergeCell ref="A50:D50"/>
    <mergeCell ref="E50:AA50"/>
    <mergeCell ref="AB50:AI50"/>
    <mergeCell ref="AJ50:AQ50"/>
    <mergeCell ref="AR50:AY50"/>
    <mergeCell ref="AZ50:BG50"/>
    <mergeCell ref="A49:D49"/>
    <mergeCell ref="E49:AA49"/>
    <mergeCell ref="AB49:AI49"/>
    <mergeCell ref="AJ49:AQ49"/>
    <mergeCell ref="AR49:AY49"/>
    <mergeCell ref="AZ49:BG49"/>
    <mergeCell ref="BH49:BO49"/>
    <mergeCell ref="BP49:BW49"/>
    <mergeCell ref="BX49:CE49"/>
    <mergeCell ref="CF47:CM47"/>
    <mergeCell ref="CN47:CU47"/>
    <mergeCell ref="CV47:DC47"/>
    <mergeCell ref="DD47:ED47"/>
    <mergeCell ref="A48:D48"/>
    <mergeCell ref="E48:AA48"/>
    <mergeCell ref="AB48:AI48"/>
    <mergeCell ref="AJ48:AQ48"/>
    <mergeCell ref="AR48:AY48"/>
    <mergeCell ref="AZ48:BG48"/>
    <mergeCell ref="DD48:ED48"/>
    <mergeCell ref="BH48:BO48"/>
    <mergeCell ref="BP48:BW48"/>
    <mergeCell ref="BX48:CE48"/>
    <mergeCell ref="CF48:CM48"/>
    <mergeCell ref="CN48:CU48"/>
    <mergeCell ref="CV48:DC48"/>
    <mergeCell ref="A47:D47"/>
    <mergeCell ref="E47:AA47"/>
    <mergeCell ref="AB47:AI47"/>
    <mergeCell ref="AJ47:AQ47"/>
    <mergeCell ref="AR47:AY47"/>
    <mergeCell ref="AZ47:BG47"/>
    <mergeCell ref="BH47:BO47"/>
    <mergeCell ref="BP47:BW47"/>
    <mergeCell ref="BX47:CE47"/>
    <mergeCell ref="CF45:CM45"/>
    <mergeCell ref="CN45:CU45"/>
    <mergeCell ref="CV45:DC45"/>
    <mergeCell ref="DD45:ED45"/>
    <mergeCell ref="A46:D46"/>
    <mergeCell ref="E46:AA46"/>
    <mergeCell ref="AB46:AI46"/>
    <mergeCell ref="AJ46:AQ46"/>
    <mergeCell ref="AR46:AY46"/>
    <mergeCell ref="AZ46:BG46"/>
    <mergeCell ref="DD46:ED46"/>
    <mergeCell ref="BH46:BO46"/>
    <mergeCell ref="BP46:BW46"/>
    <mergeCell ref="BX46:CE46"/>
    <mergeCell ref="CF46:CM46"/>
    <mergeCell ref="CN46:CU46"/>
    <mergeCell ref="CV46:DC46"/>
    <mergeCell ref="A45:D45"/>
    <mergeCell ref="E45:AA45"/>
    <mergeCell ref="AB45:AI45"/>
    <mergeCell ref="AJ45:AQ45"/>
    <mergeCell ref="AR45:AY45"/>
    <mergeCell ref="AZ45:BG45"/>
    <mergeCell ref="BH45:BO45"/>
    <mergeCell ref="BP45:BW45"/>
    <mergeCell ref="BX45:CE45"/>
    <mergeCell ref="CV43:DC43"/>
    <mergeCell ref="DD43:ED43"/>
    <mergeCell ref="A44:D44"/>
    <mergeCell ref="E44:AA44"/>
    <mergeCell ref="AB44:AI44"/>
    <mergeCell ref="AJ44:AQ44"/>
    <mergeCell ref="AR44:AY44"/>
    <mergeCell ref="AZ44:BG44"/>
    <mergeCell ref="DD44:ED44"/>
    <mergeCell ref="BH44:BO44"/>
    <mergeCell ref="BP44:BW44"/>
    <mergeCell ref="BX44:CE44"/>
    <mergeCell ref="CF44:CM44"/>
    <mergeCell ref="CN44:CU44"/>
    <mergeCell ref="CV44:DC44"/>
    <mergeCell ref="DD42:ED42"/>
    <mergeCell ref="A43:D43"/>
    <mergeCell ref="E43:AA43"/>
    <mergeCell ref="AB43:AI43"/>
    <mergeCell ref="AJ43:AQ43"/>
    <mergeCell ref="AR43:AY43"/>
    <mergeCell ref="AZ43:BG43"/>
    <mergeCell ref="BH43:BO43"/>
    <mergeCell ref="BP43:BW43"/>
    <mergeCell ref="BX43:CE43"/>
    <mergeCell ref="BH42:BO42"/>
    <mergeCell ref="BP42:BW42"/>
    <mergeCell ref="BX42:CE42"/>
    <mergeCell ref="CF42:CM42"/>
    <mergeCell ref="CN42:CU42"/>
    <mergeCell ref="CV42:DC42"/>
    <mergeCell ref="A42:D42"/>
    <mergeCell ref="E42:AA42"/>
    <mergeCell ref="AB42:AI42"/>
    <mergeCell ref="AJ42:AQ42"/>
    <mergeCell ref="AR42:AY42"/>
    <mergeCell ref="AZ42:BG42"/>
    <mergeCell ref="CF43:CM43"/>
    <mergeCell ref="CN43:CU43"/>
    <mergeCell ref="BP41:BW41"/>
    <mergeCell ref="BX41:CE41"/>
    <mergeCell ref="CF41:CM41"/>
    <mergeCell ref="CN41:CU41"/>
    <mergeCell ref="CV41:DC41"/>
    <mergeCell ref="DD41:ED41"/>
    <mergeCell ref="CV39:DC40"/>
    <mergeCell ref="DD39:ED40"/>
    <mergeCell ref="E40:AA40"/>
    <mergeCell ref="BP39:BW40"/>
    <mergeCell ref="BX39:CE40"/>
    <mergeCell ref="CF39:CM40"/>
    <mergeCell ref="CN39:CU40"/>
    <mergeCell ref="A41:D41"/>
    <mergeCell ref="E41:AA41"/>
    <mergeCell ref="AB41:AI41"/>
    <mergeCell ref="AJ41:AQ41"/>
    <mergeCell ref="AR41:AY41"/>
    <mergeCell ref="AZ41:BG41"/>
    <mergeCell ref="BH41:BO41"/>
    <mergeCell ref="AZ39:BG40"/>
    <mergeCell ref="BH39:BO40"/>
    <mergeCell ref="BX38:CE38"/>
    <mergeCell ref="CF38:CM38"/>
    <mergeCell ref="CN38:CU38"/>
    <mergeCell ref="CV38:DC38"/>
    <mergeCell ref="DD38:ED38"/>
    <mergeCell ref="A39:D40"/>
    <mergeCell ref="E39:AA39"/>
    <mergeCell ref="AB39:AI40"/>
    <mergeCell ref="AJ39:AQ40"/>
    <mergeCell ref="AR39:AY40"/>
    <mergeCell ref="A38:D38"/>
    <mergeCell ref="E38:AA38"/>
    <mergeCell ref="AB38:AI38"/>
    <mergeCell ref="AJ38:AQ38"/>
    <mergeCell ref="AR38:AY38"/>
    <mergeCell ref="AZ38:BG38"/>
    <mergeCell ref="BH38:BO38"/>
    <mergeCell ref="BP38:BW38"/>
    <mergeCell ref="AZ37:BG37"/>
    <mergeCell ref="BH37:BO37"/>
    <mergeCell ref="BP37:BW37"/>
    <mergeCell ref="BX36:CE36"/>
    <mergeCell ref="CF36:CM36"/>
    <mergeCell ref="CN36:CU36"/>
    <mergeCell ref="CV36:DC36"/>
    <mergeCell ref="DD36:ED36"/>
    <mergeCell ref="A37:D37"/>
    <mergeCell ref="E37:AA37"/>
    <mergeCell ref="AB37:AI37"/>
    <mergeCell ref="AJ37:AQ37"/>
    <mergeCell ref="AR37:AY37"/>
    <mergeCell ref="CV37:DC37"/>
    <mergeCell ref="DD37:ED37"/>
    <mergeCell ref="BX37:CE37"/>
    <mergeCell ref="CF37:CM37"/>
    <mergeCell ref="CN37:CU37"/>
    <mergeCell ref="A36:D36"/>
    <mergeCell ref="E36:AA36"/>
    <mergeCell ref="AB36:AI36"/>
    <mergeCell ref="AJ36:AQ36"/>
    <mergeCell ref="AR36:AY36"/>
    <mergeCell ref="AZ36:BG36"/>
    <mergeCell ref="BH36:BO36"/>
    <mergeCell ref="BP36:BW36"/>
    <mergeCell ref="BH34:BO35"/>
    <mergeCell ref="BP34:BW35"/>
    <mergeCell ref="CF33:CM33"/>
    <mergeCell ref="CN33:CU33"/>
    <mergeCell ref="CV33:DC33"/>
    <mergeCell ref="DD33:ED33"/>
    <mergeCell ref="A34:D35"/>
    <mergeCell ref="E34:AA34"/>
    <mergeCell ref="AB34:AI35"/>
    <mergeCell ref="AJ34:AQ35"/>
    <mergeCell ref="AR34:AY35"/>
    <mergeCell ref="AZ34:BG35"/>
    <mergeCell ref="DD34:ED35"/>
    <mergeCell ref="E35:AA35"/>
    <mergeCell ref="BX34:CE35"/>
    <mergeCell ref="CF34:CM35"/>
    <mergeCell ref="CN34:CU35"/>
    <mergeCell ref="CV34:DC35"/>
    <mergeCell ref="A33:D33"/>
    <mergeCell ref="E33:AA33"/>
    <mergeCell ref="AB33:AI33"/>
    <mergeCell ref="AJ33:AQ33"/>
    <mergeCell ref="AR33:AY33"/>
    <mergeCell ref="AZ33:BG33"/>
    <mergeCell ref="BH33:BO33"/>
    <mergeCell ref="BP33:BW33"/>
    <mergeCell ref="BX33:CE33"/>
    <mergeCell ref="CV31:DC31"/>
    <mergeCell ref="DD31:ED31"/>
    <mergeCell ref="A32:D32"/>
    <mergeCell ref="E32:AA32"/>
    <mergeCell ref="AB32:AI32"/>
    <mergeCell ref="AJ32:AQ32"/>
    <mergeCell ref="AR32:AY32"/>
    <mergeCell ref="AZ32:BG32"/>
    <mergeCell ref="DD32:ED32"/>
    <mergeCell ref="BH32:BO32"/>
    <mergeCell ref="BP32:BW32"/>
    <mergeCell ref="BX32:CE32"/>
    <mergeCell ref="CF32:CM32"/>
    <mergeCell ref="CN32:CU32"/>
    <mergeCell ref="CV32:DC32"/>
    <mergeCell ref="DD30:ED30"/>
    <mergeCell ref="A31:D31"/>
    <mergeCell ref="E31:AA31"/>
    <mergeCell ref="AB31:AI31"/>
    <mergeCell ref="AJ31:AQ31"/>
    <mergeCell ref="AR31:AY31"/>
    <mergeCell ref="AZ31:BG31"/>
    <mergeCell ref="BH31:BO31"/>
    <mergeCell ref="BP31:BW31"/>
    <mergeCell ref="BX31:CE31"/>
    <mergeCell ref="BH30:BO30"/>
    <mergeCell ref="BP30:BW30"/>
    <mergeCell ref="BX30:CE30"/>
    <mergeCell ref="CF30:CM30"/>
    <mergeCell ref="CN30:CU30"/>
    <mergeCell ref="CV30:DC30"/>
    <mergeCell ref="A30:D30"/>
    <mergeCell ref="E30:AA30"/>
    <mergeCell ref="AB30:AI30"/>
    <mergeCell ref="AJ30:AQ30"/>
    <mergeCell ref="AR30:AY30"/>
    <mergeCell ref="AZ30:BG30"/>
    <mergeCell ref="CF31:CM31"/>
    <mergeCell ref="CN31:CU31"/>
    <mergeCell ref="BX28:CE29"/>
    <mergeCell ref="CF28:CM29"/>
    <mergeCell ref="CN28:CU29"/>
    <mergeCell ref="CV28:DC29"/>
    <mergeCell ref="DD28:ED29"/>
    <mergeCell ref="E29:AA29"/>
    <mergeCell ref="DD26:ED27"/>
    <mergeCell ref="E27:AA27"/>
    <mergeCell ref="A28:D29"/>
    <mergeCell ref="E28:AA28"/>
    <mergeCell ref="AB28:AI29"/>
    <mergeCell ref="AJ28:AQ29"/>
    <mergeCell ref="AR28:AY29"/>
    <mergeCell ref="AZ28:BG29"/>
    <mergeCell ref="BH28:BO29"/>
    <mergeCell ref="BP28:BW29"/>
    <mergeCell ref="BH26:BO27"/>
    <mergeCell ref="BP26:BW27"/>
    <mergeCell ref="BX26:CE27"/>
    <mergeCell ref="CF26:CM27"/>
    <mergeCell ref="CN26:CU27"/>
    <mergeCell ref="CV26:DC27"/>
    <mergeCell ref="A26:D27"/>
    <mergeCell ref="E26:AA26"/>
    <mergeCell ref="AB26:AI27"/>
    <mergeCell ref="AJ26:AQ27"/>
    <mergeCell ref="AR26:AY27"/>
    <mergeCell ref="AZ26:BG27"/>
    <mergeCell ref="BX24:CE25"/>
    <mergeCell ref="CF24:CM25"/>
    <mergeCell ref="CN24:CU25"/>
    <mergeCell ref="CV24:DC25"/>
    <mergeCell ref="DD24:ED25"/>
    <mergeCell ref="E25:AA25"/>
    <mergeCell ref="CV23:DC23"/>
    <mergeCell ref="DD23:ED23"/>
    <mergeCell ref="A24:D25"/>
    <mergeCell ref="E24:AA24"/>
    <mergeCell ref="AB24:AI25"/>
    <mergeCell ref="AJ24:AQ25"/>
    <mergeCell ref="AR24:AY25"/>
    <mergeCell ref="AZ24:BG25"/>
    <mergeCell ref="BH24:BO25"/>
    <mergeCell ref="BP24:BW25"/>
    <mergeCell ref="AZ23:BG23"/>
    <mergeCell ref="BH23:BO23"/>
    <mergeCell ref="BP23:BW23"/>
    <mergeCell ref="BX23:CE23"/>
    <mergeCell ref="CF23:CM23"/>
    <mergeCell ref="CN23:CU23"/>
    <mergeCell ref="CF21:CM22"/>
    <mergeCell ref="CN21:CU22"/>
    <mergeCell ref="CV21:DC22"/>
    <mergeCell ref="DD21:ED22"/>
    <mergeCell ref="E22:AA22"/>
    <mergeCell ref="A23:D23"/>
    <mergeCell ref="E23:AA23"/>
    <mergeCell ref="AB23:AI23"/>
    <mergeCell ref="AJ23:AQ23"/>
    <mergeCell ref="AR23:AY23"/>
    <mergeCell ref="A21:D22"/>
    <mergeCell ref="E21:AA21"/>
    <mergeCell ref="AB21:AI22"/>
    <mergeCell ref="AJ21:AQ22"/>
    <mergeCell ref="AR21:AY22"/>
    <mergeCell ref="AZ21:BG22"/>
    <mergeCell ref="BH21:BO22"/>
    <mergeCell ref="BP21:BW22"/>
    <mergeCell ref="BX21:CE22"/>
    <mergeCell ref="CV19:DC19"/>
    <mergeCell ref="DD19:ED19"/>
    <mergeCell ref="A20:D20"/>
    <mergeCell ref="E20:AA20"/>
    <mergeCell ref="AB20:AI20"/>
    <mergeCell ref="AJ20:AQ20"/>
    <mergeCell ref="AR20:AY20"/>
    <mergeCell ref="AZ20:BG20"/>
    <mergeCell ref="DD20:ED20"/>
    <mergeCell ref="BH20:BO20"/>
    <mergeCell ref="BP20:BW20"/>
    <mergeCell ref="BX20:CE20"/>
    <mergeCell ref="CF20:CM20"/>
    <mergeCell ref="CN20:CU20"/>
    <mergeCell ref="CV20:DC20"/>
    <mergeCell ref="A18:D18"/>
    <mergeCell ref="E18:AA18"/>
    <mergeCell ref="AB18:AI18"/>
    <mergeCell ref="AJ18:AQ18"/>
    <mergeCell ref="AR18:AY18"/>
    <mergeCell ref="AZ18:BG18"/>
    <mergeCell ref="DD18:ED18"/>
    <mergeCell ref="A19:D19"/>
    <mergeCell ref="E19:AA19"/>
    <mergeCell ref="AB19:AI19"/>
    <mergeCell ref="AJ19:AQ19"/>
    <mergeCell ref="AR19:AY19"/>
    <mergeCell ref="AZ19:BG19"/>
    <mergeCell ref="BH19:BO19"/>
    <mergeCell ref="BP19:BW19"/>
    <mergeCell ref="BX19:CE19"/>
    <mergeCell ref="BH18:BO18"/>
    <mergeCell ref="BP18:BW18"/>
    <mergeCell ref="BX18:CE18"/>
    <mergeCell ref="CF18:CM18"/>
    <mergeCell ref="CN18:CU18"/>
    <mergeCell ref="CV18:DC18"/>
    <mergeCell ref="CF19:CM19"/>
    <mergeCell ref="CN19:CU19"/>
    <mergeCell ref="A17:D17"/>
    <mergeCell ref="E17:AA17"/>
    <mergeCell ref="AB17:AQ17"/>
    <mergeCell ref="AR17:BG17"/>
    <mergeCell ref="BH17:BO17"/>
    <mergeCell ref="BP17:BW17"/>
    <mergeCell ref="BX17:CM17"/>
    <mergeCell ref="CN17:DC17"/>
    <mergeCell ref="DD17:ED17"/>
    <mergeCell ref="A15:D15"/>
    <mergeCell ref="E15:AA15"/>
    <mergeCell ref="AB15:BO15"/>
    <mergeCell ref="BP15:DC15"/>
    <mergeCell ref="DD15:ED15"/>
    <mergeCell ref="A16:D16"/>
    <mergeCell ref="E16:AA16"/>
    <mergeCell ref="AB16:BO16"/>
    <mergeCell ref="BP16:DC16"/>
    <mergeCell ref="DD16:ED16"/>
    <mergeCell ref="A5:BO5"/>
    <mergeCell ref="BP5:ED5"/>
    <mergeCell ref="A6:BO6"/>
    <mergeCell ref="BP6:ED6"/>
    <mergeCell ref="DL10:ED10"/>
    <mergeCell ref="DL11:ED11"/>
    <mergeCell ref="DM12:DN12"/>
    <mergeCell ref="DP12:DW12"/>
    <mergeCell ref="DX12:DY12"/>
    <mergeCell ref="DZ12:EA12"/>
  </mergeCells>
  <pageMargins left="0.39370078740157483" right="0.39370078740157483" top="0.39370078740157483" bottom="0.19685039370078741" header="0.31496062992125984" footer="0.31496062992125984"/>
  <pageSetup paperSize="9" scale="7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F0"/>
  </sheetPr>
  <dimension ref="A1:X137"/>
  <sheetViews>
    <sheetView topLeftCell="A14" zoomScale="90" zoomScaleNormal="90" zoomScaleSheetLayoutView="69" workbookViewId="0">
      <pane xSplit="2" ySplit="6" topLeftCell="C56" activePane="bottomRight" state="frozen"/>
      <selection activeCell="A14" sqref="A14"/>
      <selection pane="topRight" activeCell="C14" sqref="C14"/>
      <selection pane="bottomLeft" activeCell="A20" sqref="A20"/>
      <selection pane="bottomRight" activeCell="AC23" sqref="AC23"/>
    </sheetView>
  </sheetViews>
  <sheetFormatPr defaultColWidth="9.140625" defaultRowHeight="15.75" x14ac:dyDescent="0.25"/>
  <cols>
    <col min="1" max="1" width="11.5703125" style="6" customWidth="1"/>
    <col min="2" max="2" width="43.140625" style="6" customWidth="1"/>
    <col min="3" max="3" width="7.7109375" style="7" hidden="1" customWidth="1"/>
    <col min="4" max="5" width="8.85546875" style="6" customWidth="1"/>
    <col min="6" max="6" width="8.7109375" style="6" customWidth="1"/>
    <col min="7" max="7" width="10.140625" style="6" customWidth="1"/>
    <col min="8" max="8" width="8.140625" style="35" customWidth="1"/>
    <col min="9" max="9" width="7.5703125" style="118" customWidth="1"/>
    <col min="10" max="10" width="9.140625" style="118" customWidth="1"/>
    <col min="11" max="11" width="8" style="118" customWidth="1"/>
    <col min="12" max="12" width="10.28515625" style="118" customWidth="1"/>
    <col min="13" max="13" width="9.140625" style="243" customWidth="1"/>
    <col min="14" max="14" width="8.85546875" style="6" customWidth="1"/>
    <col min="15" max="15" width="7.28515625" style="6" customWidth="1"/>
    <col min="16" max="16" width="6.7109375" style="6" customWidth="1"/>
    <col min="17" max="17" width="7.85546875" style="6" customWidth="1"/>
    <col min="18" max="18" width="8.140625" style="35" customWidth="1"/>
    <col min="19" max="19" width="10.42578125" style="118" customWidth="1"/>
    <col min="20" max="20" width="8.5703125" style="118" customWidth="1"/>
    <col min="21" max="21" width="10.42578125" style="118" customWidth="1"/>
    <col min="22" max="22" width="9.85546875" style="118" customWidth="1"/>
    <col min="23" max="23" width="7.7109375" style="243" customWidth="1"/>
    <col min="24" max="228" width="9.140625" style="6"/>
    <col min="229" max="229" width="9" style="6" customWidth="1"/>
    <col min="230" max="230" width="37.85546875" style="6" customWidth="1"/>
    <col min="231" max="231" width="11.5703125" style="6" customWidth="1"/>
    <col min="232" max="233" width="5.140625" style="6" customWidth="1"/>
    <col min="234" max="234" width="6.42578125" style="6" customWidth="1"/>
    <col min="235" max="253" width="5.140625" style="6" customWidth="1"/>
    <col min="254" max="273" width="4" style="6" customWidth="1"/>
    <col min="274" max="484" width="9.140625" style="6"/>
    <col min="485" max="485" width="9" style="6" customWidth="1"/>
    <col min="486" max="486" width="37.85546875" style="6" customWidth="1"/>
    <col min="487" max="487" width="11.5703125" style="6" customWidth="1"/>
    <col min="488" max="489" width="5.140625" style="6" customWidth="1"/>
    <col min="490" max="490" width="6.42578125" style="6" customWidth="1"/>
    <col min="491" max="509" width="5.140625" style="6" customWidth="1"/>
    <col min="510" max="529" width="4" style="6" customWidth="1"/>
    <col min="530" max="740" width="9.140625" style="6"/>
    <col min="741" max="741" width="9" style="6" customWidth="1"/>
    <col min="742" max="742" width="37.85546875" style="6" customWidth="1"/>
    <col min="743" max="743" width="11.5703125" style="6" customWidth="1"/>
    <col min="744" max="745" width="5.140625" style="6" customWidth="1"/>
    <col min="746" max="746" width="6.42578125" style="6" customWidth="1"/>
    <col min="747" max="765" width="5.140625" style="6" customWidth="1"/>
    <col min="766" max="785" width="4" style="6" customWidth="1"/>
    <col min="786" max="996" width="9.140625" style="6"/>
    <col min="997" max="997" width="9" style="6" customWidth="1"/>
    <col min="998" max="998" width="37.85546875" style="6" customWidth="1"/>
    <col min="999" max="999" width="11.5703125" style="6" customWidth="1"/>
    <col min="1000" max="1001" width="5.140625" style="6" customWidth="1"/>
    <col min="1002" max="1002" width="6.42578125" style="6" customWidth="1"/>
    <col min="1003" max="1021" width="5.140625" style="6" customWidth="1"/>
    <col min="1022" max="1041" width="4" style="6" customWidth="1"/>
    <col min="1042" max="1252" width="9.140625" style="6"/>
    <col min="1253" max="1253" width="9" style="6" customWidth="1"/>
    <col min="1254" max="1254" width="37.85546875" style="6" customWidth="1"/>
    <col min="1255" max="1255" width="11.5703125" style="6" customWidth="1"/>
    <col min="1256" max="1257" width="5.140625" style="6" customWidth="1"/>
    <col min="1258" max="1258" width="6.42578125" style="6" customWidth="1"/>
    <col min="1259" max="1277" width="5.140625" style="6" customWidth="1"/>
    <col min="1278" max="1297" width="4" style="6" customWidth="1"/>
    <col min="1298" max="1508" width="9.140625" style="6"/>
    <col min="1509" max="1509" width="9" style="6" customWidth="1"/>
    <col min="1510" max="1510" width="37.85546875" style="6" customWidth="1"/>
    <col min="1511" max="1511" width="11.5703125" style="6" customWidth="1"/>
    <col min="1512" max="1513" width="5.140625" style="6" customWidth="1"/>
    <col min="1514" max="1514" width="6.42578125" style="6" customWidth="1"/>
    <col min="1515" max="1533" width="5.140625" style="6" customWidth="1"/>
    <col min="1534" max="1553" width="4" style="6" customWidth="1"/>
    <col min="1554" max="1764" width="9.140625" style="6"/>
    <col min="1765" max="1765" width="9" style="6" customWidth="1"/>
    <col min="1766" max="1766" width="37.85546875" style="6" customWidth="1"/>
    <col min="1767" max="1767" width="11.5703125" style="6" customWidth="1"/>
    <col min="1768" max="1769" width="5.140625" style="6" customWidth="1"/>
    <col min="1770" max="1770" width="6.42578125" style="6" customWidth="1"/>
    <col min="1771" max="1789" width="5.140625" style="6" customWidth="1"/>
    <col min="1790" max="1809" width="4" style="6" customWidth="1"/>
    <col min="1810" max="2020" width="9.140625" style="6"/>
    <col min="2021" max="2021" width="9" style="6" customWidth="1"/>
    <col min="2022" max="2022" width="37.85546875" style="6" customWidth="1"/>
    <col min="2023" max="2023" width="11.5703125" style="6" customWidth="1"/>
    <col min="2024" max="2025" width="5.140625" style="6" customWidth="1"/>
    <col min="2026" max="2026" width="6.42578125" style="6" customWidth="1"/>
    <col min="2027" max="2045" width="5.140625" style="6" customWidth="1"/>
    <col min="2046" max="2065" width="4" style="6" customWidth="1"/>
    <col min="2066" max="2276" width="9.140625" style="6"/>
    <col min="2277" max="2277" width="9" style="6" customWidth="1"/>
    <col min="2278" max="2278" width="37.85546875" style="6" customWidth="1"/>
    <col min="2279" max="2279" width="11.5703125" style="6" customWidth="1"/>
    <col min="2280" max="2281" width="5.140625" style="6" customWidth="1"/>
    <col min="2282" max="2282" width="6.42578125" style="6" customWidth="1"/>
    <col min="2283" max="2301" width="5.140625" style="6" customWidth="1"/>
    <col min="2302" max="2321" width="4" style="6" customWidth="1"/>
    <col min="2322" max="2532" width="9.140625" style="6"/>
    <col min="2533" max="2533" width="9" style="6" customWidth="1"/>
    <col min="2534" max="2534" width="37.85546875" style="6" customWidth="1"/>
    <col min="2535" max="2535" width="11.5703125" style="6" customWidth="1"/>
    <col min="2536" max="2537" width="5.140625" style="6" customWidth="1"/>
    <col min="2538" max="2538" width="6.42578125" style="6" customWidth="1"/>
    <col min="2539" max="2557" width="5.140625" style="6" customWidth="1"/>
    <col min="2558" max="2577" width="4" style="6" customWidth="1"/>
    <col min="2578" max="2788" width="9.140625" style="6"/>
    <col min="2789" max="2789" width="9" style="6" customWidth="1"/>
    <col min="2790" max="2790" width="37.85546875" style="6" customWidth="1"/>
    <col min="2791" max="2791" width="11.5703125" style="6" customWidth="1"/>
    <col min="2792" max="2793" width="5.140625" style="6" customWidth="1"/>
    <col min="2794" max="2794" width="6.42578125" style="6" customWidth="1"/>
    <col min="2795" max="2813" width="5.140625" style="6" customWidth="1"/>
    <col min="2814" max="2833" width="4" style="6" customWidth="1"/>
    <col min="2834" max="3044" width="9.140625" style="6"/>
    <col min="3045" max="3045" width="9" style="6" customWidth="1"/>
    <col min="3046" max="3046" width="37.85546875" style="6" customWidth="1"/>
    <col min="3047" max="3047" width="11.5703125" style="6" customWidth="1"/>
    <col min="3048" max="3049" width="5.140625" style="6" customWidth="1"/>
    <col min="3050" max="3050" width="6.42578125" style="6" customWidth="1"/>
    <col min="3051" max="3069" width="5.140625" style="6" customWidth="1"/>
    <col min="3070" max="3089" width="4" style="6" customWidth="1"/>
    <col min="3090" max="3300" width="9.140625" style="6"/>
    <col min="3301" max="3301" width="9" style="6" customWidth="1"/>
    <col min="3302" max="3302" width="37.85546875" style="6" customWidth="1"/>
    <col min="3303" max="3303" width="11.5703125" style="6" customWidth="1"/>
    <col min="3304" max="3305" width="5.140625" style="6" customWidth="1"/>
    <col min="3306" max="3306" width="6.42578125" style="6" customWidth="1"/>
    <col min="3307" max="3325" width="5.140625" style="6" customWidth="1"/>
    <col min="3326" max="3345" width="4" style="6" customWidth="1"/>
    <col min="3346" max="3556" width="9.140625" style="6"/>
    <col min="3557" max="3557" width="9" style="6" customWidth="1"/>
    <col min="3558" max="3558" width="37.85546875" style="6" customWidth="1"/>
    <col min="3559" max="3559" width="11.5703125" style="6" customWidth="1"/>
    <col min="3560" max="3561" width="5.140625" style="6" customWidth="1"/>
    <col min="3562" max="3562" width="6.42578125" style="6" customWidth="1"/>
    <col min="3563" max="3581" width="5.140625" style="6" customWidth="1"/>
    <col min="3582" max="3601" width="4" style="6" customWidth="1"/>
    <col min="3602" max="3812" width="9.140625" style="6"/>
    <col min="3813" max="3813" width="9" style="6" customWidth="1"/>
    <col min="3814" max="3814" width="37.85546875" style="6" customWidth="1"/>
    <col min="3815" max="3815" width="11.5703125" style="6" customWidth="1"/>
    <col min="3816" max="3817" width="5.140625" style="6" customWidth="1"/>
    <col min="3818" max="3818" width="6.42578125" style="6" customWidth="1"/>
    <col min="3819" max="3837" width="5.140625" style="6" customWidth="1"/>
    <col min="3838" max="3857" width="4" style="6" customWidth="1"/>
    <col min="3858" max="4068" width="9.140625" style="6"/>
    <col min="4069" max="4069" width="9" style="6" customWidth="1"/>
    <col min="4070" max="4070" width="37.85546875" style="6" customWidth="1"/>
    <col min="4071" max="4071" width="11.5703125" style="6" customWidth="1"/>
    <col min="4072" max="4073" width="5.140625" style="6" customWidth="1"/>
    <col min="4074" max="4074" width="6.42578125" style="6" customWidth="1"/>
    <col min="4075" max="4093" width="5.140625" style="6" customWidth="1"/>
    <col min="4094" max="4113" width="4" style="6" customWidth="1"/>
    <col min="4114" max="4324" width="9.140625" style="6"/>
    <col min="4325" max="4325" width="9" style="6" customWidth="1"/>
    <col min="4326" max="4326" width="37.85546875" style="6" customWidth="1"/>
    <col min="4327" max="4327" width="11.5703125" style="6" customWidth="1"/>
    <col min="4328" max="4329" width="5.140625" style="6" customWidth="1"/>
    <col min="4330" max="4330" width="6.42578125" style="6" customWidth="1"/>
    <col min="4331" max="4349" width="5.140625" style="6" customWidth="1"/>
    <col min="4350" max="4369" width="4" style="6" customWidth="1"/>
    <col min="4370" max="4580" width="9.140625" style="6"/>
    <col min="4581" max="4581" width="9" style="6" customWidth="1"/>
    <col min="4582" max="4582" width="37.85546875" style="6" customWidth="1"/>
    <col min="4583" max="4583" width="11.5703125" style="6" customWidth="1"/>
    <col min="4584" max="4585" width="5.140625" style="6" customWidth="1"/>
    <col min="4586" max="4586" width="6.42578125" style="6" customWidth="1"/>
    <col min="4587" max="4605" width="5.140625" style="6" customWidth="1"/>
    <col min="4606" max="4625" width="4" style="6" customWidth="1"/>
    <col min="4626" max="4836" width="9.140625" style="6"/>
    <col min="4837" max="4837" width="9" style="6" customWidth="1"/>
    <col min="4838" max="4838" width="37.85546875" style="6" customWidth="1"/>
    <col min="4839" max="4839" width="11.5703125" style="6" customWidth="1"/>
    <col min="4840" max="4841" width="5.140625" style="6" customWidth="1"/>
    <col min="4842" max="4842" width="6.42578125" style="6" customWidth="1"/>
    <col min="4843" max="4861" width="5.140625" style="6" customWidth="1"/>
    <col min="4862" max="4881" width="4" style="6" customWidth="1"/>
    <col min="4882" max="5092" width="9.140625" style="6"/>
    <col min="5093" max="5093" width="9" style="6" customWidth="1"/>
    <col min="5094" max="5094" width="37.85546875" style="6" customWidth="1"/>
    <col min="5095" max="5095" width="11.5703125" style="6" customWidth="1"/>
    <col min="5096" max="5097" width="5.140625" style="6" customWidth="1"/>
    <col min="5098" max="5098" width="6.42578125" style="6" customWidth="1"/>
    <col min="5099" max="5117" width="5.140625" style="6" customWidth="1"/>
    <col min="5118" max="5137" width="4" style="6" customWidth="1"/>
    <col min="5138" max="5348" width="9.140625" style="6"/>
    <col min="5349" max="5349" width="9" style="6" customWidth="1"/>
    <col min="5350" max="5350" width="37.85546875" style="6" customWidth="1"/>
    <col min="5351" max="5351" width="11.5703125" style="6" customWidth="1"/>
    <col min="5352" max="5353" width="5.140625" style="6" customWidth="1"/>
    <col min="5354" max="5354" width="6.42578125" style="6" customWidth="1"/>
    <col min="5355" max="5373" width="5.140625" style="6" customWidth="1"/>
    <col min="5374" max="5393" width="4" style="6" customWidth="1"/>
    <col min="5394" max="5604" width="9.140625" style="6"/>
    <col min="5605" max="5605" width="9" style="6" customWidth="1"/>
    <col min="5606" max="5606" width="37.85546875" style="6" customWidth="1"/>
    <col min="5607" max="5607" width="11.5703125" style="6" customWidth="1"/>
    <col min="5608" max="5609" width="5.140625" style="6" customWidth="1"/>
    <col min="5610" max="5610" width="6.42578125" style="6" customWidth="1"/>
    <col min="5611" max="5629" width="5.140625" style="6" customWidth="1"/>
    <col min="5630" max="5649" width="4" style="6" customWidth="1"/>
    <col min="5650" max="5860" width="9.140625" style="6"/>
    <col min="5861" max="5861" width="9" style="6" customWidth="1"/>
    <col min="5862" max="5862" width="37.85546875" style="6" customWidth="1"/>
    <col min="5863" max="5863" width="11.5703125" style="6" customWidth="1"/>
    <col min="5864" max="5865" width="5.140625" style="6" customWidth="1"/>
    <col min="5866" max="5866" width="6.42578125" style="6" customWidth="1"/>
    <col min="5867" max="5885" width="5.140625" style="6" customWidth="1"/>
    <col min="5886" max="5905" width="4" style="6" customWidth="1"/>
    <col min="5906" max="6116" width="9.140625" style="6"/>
    <col min="6117" max="6117" width="9" style="6" customWidth="1"/>
    <col min="6118" max="6118" width="37.85546875" style="6" customWidth="1"/>
    <col min="6119" max="6119" width="11.5703125" style="6" customWidth="1"/>
    <col min="6120" max="6121" width="5.140625" style="6" customWidth="1"/>
    <col min="6122" max="6122" width="6.42578125" style="6" customWidth="1"/>
    <col min="6123" max="6141" width="5.140625" style="6" customWidth="1"/>
    <col min="6142" max="6161" width="4" style="6" customWidth="1"/>
    <col min="6162" max="6372" width="9.140625" style="6"/>
    <col min="6373" max="6373" width="9" style="6" customWidth="1"/>
    <col min="6374" max="6374" width="37.85546875" style="6" customWidth="1"/>
    <col min="6375" max="6375" width="11.5703125" style="6" customWidth="1"/>
    <col min="6376" max="6377" width="5.140625" style="6" customWidth="1"/>
    <col min="6378" max="6378" width="6.42578125" style="6" customWidth="1"/>
    <col min="6379" max="6397" width="5.140625" style="6" customWidth="1"/>
    <col min="6398" max="6417" width="4" style="6" customWidth="1"/>
    <col min="6418" max="6628" width="9.140625" style="6"/>
    <col min="6629" max="6629" width="9" style="6" customWidth="1"/>
    <col min="6630" max="6630" width="37.85546875" style="6" customWidth="1"/>
    <col min="6631" max="6631" width="11.5703125" style="6" customWidth="1"/>
    <col min="6632" max="6633" width="5.140625" style="6" customWidth="1"/>
    <col min="6634" max="6634" width="6.42578125" style="6" customWidth="1"/>
    <col min="6635" max="6653" width="5.140625" style="6" customWidth="1"/>
    <col min="6654" max="6673" width="4" style="6" customWidth="1"/>
    <col min="6674" max="6884" width="9.140625" style="6"/>
    <col min="6885" max="6885" width="9" style="6" customWidth="1"/>
    <col min="6886" max="6886" width="37.85546875" style="6" customWidth="1"/>
    <col min="6887" max="6887" width="11.5703125" style="6" customWidth="1"/>
    <col min="6888" max="6889" width="5.140625" style="6" customWidth="1"/>
    <col min="6890" max="6890" width="6.42578125" style="6" customWidth="1"/>
    <col min="6891" max="6909" width="5.140625" style="6" customWidth="1"/>
    <col min="6910" max="6929" width="4" style="6" customWidth="1"/>
    <col min="6930" max="7140" width="9.140625" style="6"/>
    <col min="7141" max="7141" width="9" style="6" customWidth="1"/>
    <col min="7142" max="7142" width="37.85546875" style="6" customWidth="1"/>
    <col min="7143" max="7143" width="11.5703125" style="6" customWidth="1"/>
    <col min="7144" max="7145" width="5.140625" style="6" customWidth="1"/>
    <col min="7146" max="7146" width="6.42578125" style="6" customWidth="1"/>
    <col min="7147" max="7165" width="5.140625" style="6" customWidth="1"/>
    <col min="7166" max="7185" width="4" style="6" customWidth="1"/>
    <col min="7186" max="7396" width="9.140625" style="6"/>
    <col min="7397" max="7397" width="9" style="6" customWidth="1"/>
    <col min="7398" max="7398" width="37.85546875" style="6" customWidth="1"/>
    <col min="7399" max="7399" width="11.5703125" style="6" customWidth="1"/>
    <col min="7400" max="7401" width="5.140625" style="6" customWidth="1"/>
    <col min="7402" max="7402" width="6.42578125" style="6" customWidth="1"/>
    <col min="7403" max="7421" width="5.140625" style="6" customWidth="1"/>
    <col min="7422" max="7441" width="4" style="6" customWidth="1"/>
    <col min="7442" max="7652" width="9.140625" style="6"/>
    <col min="7653" max="7653" width="9" style="6" customWidth="1"/>
    <col min="7654" max="7654" width="37.85546875" style="6" customWidth="1"/>
    <col min="7655" max="7655" width="11.5703125" style="6" customWidth="1"/>
    <col min="7656" max="7657" width="5.140625" style="6" customWidth="1"/>
    <col min="7658" max="7658" width="6.42578125" style="6" customWidth="1"/>
    <col min="7659" max="7677" width="5.140625" style="6" customWidth="1"/>
    <col min="7678" max="7697" width="4" style="6" customWidth="1"/>
    <col min="7698" max="7908" width="9.140625" style="6"/>
    <col min="7909" max="7909" width="9" style="6" customWidth="1"/>
    <col min="7910" max="7910" width="37.85546875" style="6" customWidth="1"/>
    <col min="7911" max="7911" width="11.5703125" style="6" customWidth="1"/>
    <col min="7912" max="7913" width="5.140625" style="6" customWidth="1"/>
    <col min="7914" max="7914" width="6.42578125" style="6" customWidth="1"/>
    <col min="7915" max="7933" width="5.140625" style="6" customWidth="1"/>
    <col min="7934" max="7953" width="4" style="6" customWidth="1"/>
    <col min="7954" max="8164" width="9.140625" style="6"/>
    <col min="8165" max="8165" width="9" style="6" customWidth="1"/>
    <col min="8166" max="8166" width="37.85546875" style="6" customWidth="1"/>
    <col min="8167" max="8167" width="11.5703125" style="6" customWidth="1"/>
    <col min="8168" max="8169" width="5.140625" style="6" customWidth="1"/>
    <col min="8170" max="8170" width="6.42578125" style="6" customWidth="1"/>
    <col min="8171" max="8189" width="5.140625" style="6" customWidth="1"/>
    <col min="8190" max="8209" width="4" style="6" customWidth="1"/>
    <col min="8210" max="8420" width="9.140625" style="6"/>
    <col min="8421" max="8421" width="9" style="6" customWidth="1"/>
    <col min="8422" max="8422" width="37.85546875" style="6" customWidth="1"/>
    <col min="8423" max="8423" width="11.5703125" style="6" customWidth="1"/>
    <col min="8424" max="8425" width="5.140625" style="6" customWidth="1"/>
    <col min="8426" max="8426" width="6.42578125" style="6" customWidth="1"/>
    <col min="8427" max="8445" width="5.140625" style="6" customWidth="1"/>
    <col min="8446" max="8465" width="4" style="6" customWidth="1"/>
    <col min="8466" max="8676" width="9.140625" style="6"/>
    <col min="8677" max="8677" width="9" style="6" customWidth="1"/>
    <col min="8678" max="8678" width="37.85546875" style="6" customWidth="1"/>
    <col min="8679" max="8679" width="11.5703125" style="6" customWidth="1"/>
    <col min="8680" max="8681" width="5.140625" style="6" customWidth="1"/>
    <col min="8682" max="8682" width="6.42578125" style="6" customWidth="1"/>
    <col min="8683" max="8701" width="5.140625" style="6" customWidth="1"/>
    <col min="8702" max="8721" width="4" style="6" customWidth="1"/>
    <col min="8722" max="8932" width="9.140625" style="6"/>
    <col min="8933" max="8933" width="9" style="6" customWidth="1"/>
    <col min="8934" max="8934" width="37.85546875" style="6" customWidth="1"/>
    <col min="8935" max="8935" width="11.5703125" style="6" customWidth="1"/>
    <col min="8936" max="8937" width="5.140625" style="6" customWidth="1"/>
    <col min="8938" max="8938" width="6.42578125" style="6" customWidth="1"/>
    <col min="8939" max="8957" width="5.140625" style="6" customWidth="1"/>
    <col min="8958" max="8977" width="4" style="6" customWidth="1"/>
    <col min="8978" max="9188" width="9.140625" style="6"/>
    <col min="9189" max="9189" width="9" style="6" customWidth="1"/>
    <col min="9190" max="9190" width="37.85546875" style="6" customWidth="1"/>
    <col min="9191" max="9191" width="11.5703125" style="6" customWidth="1"/>
    <col min="9192" max="9193" width="5.140625" style="6" customWidth="1"/>
    <col min="9194" max="9194" width="6.42578125" style="6" customWidth="1"/>
    <col min="9195" max="9213" width="5.140625" style="6" customWidth="1"/>
    <col min="9214" max="9233" width="4" style="6" customWidth="1"/>
    <col min="9234" max="9444" width="9.140625" style="6"/>
    <col min="9445" max="9445" width="9" style="6" customWidth="1"/>
    <col min="9446" max="9446" width="37.85546875" style="6" customWidth="1"/>
    <col min="9447" max="9447" width="11.5703125" style="6" customWidth="1"/>
    <col min="9448" max="9449" width="5.140625" style="6" customWidth="1"/>
    <col min="9450" max="9450" width="6.42578125" style="6" customWidth="1"/>
    <col min="9451" max="9469" width="5.140625" style="6" customWidth="1"/>
    <col min="9470" max="9489" width="4" style="6" customWidth="1"/>
    <col min="9490" max="9700" width="9.140625" style="6"/>
    <col min="9701" max="9701" width="9" style="6" customWidth="1"/>
    <col min="9702" max="9702" width="37.85546875" style="6" customWidth="1"/>
    <col min="9703" max="9703" width="11.5703125" style="6" customWidth="1"/>
    <col min="9704" max="9705" width="5.140625" style="6" customWidth="1"/>
    <col min="9706" max="9706" width="6.42578125" style="6" customWidth="1"/>
    <col min="9707" max="9725" width="5.140625" style="6" customWidth="1"/>
    <col min="9726" max="9745" width="4" style="6" customWidth="1"/>
    <col min="9746" max="9956" width="9.140625" style="6"/>
    <col min="9957" max="9957" width="9" style="6" customWidth="1"/>
    <col min="9958" max="9958" width="37.85546875" style="6" customWidth="1"/>
    <col min="9959" max="9959" width="11.5703125" style="6" customWidth="1"/>
    <col min="9960" max="9961" width="5.140625" style="6" customWidth="1"/>
    <col min="9962" max="9962" width="6.42578125" style="6" customWidth="1"/>
    <col min="9963" max="9981" width="5.140625" style="6" customWidth="1"/>
    <col min="9982" max="10001" width="4" style="6" customWidth="1"/>
    <col min="10002" max="10212" width="9.140625" style="6"/>
    <col min="10213" max="10213" width="9" style="6" customWidth="1"/>
    <col min="10214" max="10214" width="37.85546875" style="6" customWidth="1"/>
    <col min="10215" max="10215" width="11.5703125" style="6" customWidth="1"/>
    <col min="10216" max="10217" width="5.140625" style="6" customWidth="1"/>
    <col min="10218" max="10218" width="6.42578125" style="6" customWidth="1"/>
    <col min="10219" max="10237" width="5.140625" style="6" customWidth="1"/>
    <col min="10238" max="10257" width="4" style="6" customWidth="1"/>
    <col min="10258" max="10468" width="9.140625" style="6"/>
    <col min="10469" max="10469" width="9" style="6" customWidth="1"/>
    <col min="10470" max="10470" width="37.85546875" style="6" customWidth="1"/>
    <col min="10471" max="10471" width="11.5703125" style="6" customWidth="1"/>
    <col min="10472" max="10473" width="5.140625" style="6" customWidth="1"/>
    <col min="10474" max="10474" width="6.42578125" style="6" customWidth="1"/>
    <col min="10475" max="10493" width="5.140625" style="6" customWidth="1"/>
    <col min="10494" max="10513" width="4" style="6" customWidth="1"/>
    <col min="10514" max="10724" width="9.140625" style="6"/>
    <col min="10725" max="10725" width="9" style="6" customWidth="1"/>
    <col min="10726" max="10726" width="37.85546875" style="6" customWidth="1"/>
    <col min="10727" max="10727" width="11.5703125" style="6" customWidth="1"/>
    <col min="10728" max="10729" width="5.140625" style="6" customWidth="1"/>
    <col min="10730" max="10730" width="6.42578125" style="6" customWidth="1"/>
    <col min="10731" max="10749" width="5.140625" style="6" customWidth="1"/>
    <col min="10750" max="10769" width="4" style="6" customWidth="1"/>
    <col min="10770" max="10980" width="9.140625" style="6"/>
    <col min="10981" max="10981" width="9" style="6" customWidth="1"/>
    <col min="10982" max="10982" width="37.85546875" style="6" customWidth="1"/>
    <col min="10983" max="10983" width="11.5703125" style="6" customWidth="1"/>
    <col min="10984" max="10985" width="5.140625" style="6" customWidth="1"/>
    <col min="10986" max="10986" width="6.42578125" style="6" customWidth="1"/>
    <col min="10987" max="11005" width="5.140625" style="6" customWidth="1"/>
    <col min="11006" max="11025" width="4" style="6" customWidth="1"/>
    <col min="11026" max="11236" width="9.140625" style="6"/>
    <col min="11237" max="11237" width="9" style="6" customWidth="1"/>
    <col min="11238" max="11238" width="37.85546875" style="6" customWidth="1"/>
    <col min="11239" max="11239" width="11.5703125" style="6" customWidth="1"/>
    <col min="11240" max="11241" width="5.140625" style="6" customWidth="1"/>
    <col min="11242" max="11242" width="6.42578125" style="6" customWidth="1"/>
    <col min="11243" max="11261" width="5.140625" style="6" customWidth="1"/>
    <col min="11262" max="11281" width="4" style="6" customWidth="1"/>
    <col min="11282" max="11492" width="9.140625" style="6"/>
    <col min="11493" max="11493" width="9" style="6" customWidth="1"/>
    <col min="11494" max="11494" width="37.85546875" style="6" customWidth="1"/>
    <col min="11495" max="11495" width="11.5703125" style="6" customWidth="1"/>
    <col min="11496" max="11497" width="5.140625" style="6" customWidth="1"/>
    <col min="11498" max="11498" width="6.42578125" style="6" customWidth="1"/>
    <col min="11499" max="11517" width="5.140625" style="6" customWidth="1"/>
    <col min="11518" max="11537" width="4" style="6" customWidth="1"/>
    <col min="11538" max="11748" width="9.140625" style="6"/>
    <col min="11749" max="11749" width="9" style="6" customWidth="1"/>
    <col min="11750" max="11750" width="37.85546875" style="6" customWidth="1"/>
    <col min="11751" max="11751" width="11.5703125" style="6" customWidth="1"/>
    <col min="11752" max="11753" width="5.140625" style="6" customWidth="1"/>
    <col min="11754" max="11754" width="6.42578125" style="6" customWidth="1"/>
    <col min="11755" max="11773" width="5.140625" style="6" customWidth="1"/>
    <col min="11774" max="11793" width="4" style="6" customWidth="1"/>
    <col min="11794" max="12004" width="9.140625" style="6"/>
    <col min="12005" max="12005" width="9" style="6" customWidth="1"/>
    <col min="12006" max="12006" width="37.85546875" style="6" customWidth="1"/>
    <col min="12007" max="12007" width="11.5703125" style="6" customWidth="1"/>
    <col min="12008" max="12009" width="5.140625" style="6" customWidth="1"/>
    <col min="12010" max="12010" width="6.42578125" style="6" customWidth="1"/>
    <col min="12011" max="12029" width="5.140625" style="6" customWidth="1"/>
    <col min="12030" max="12049" width="4" style="6" customWidth="1"/>
    <col min="12050" max="12260" width="9.140625" style="6"/>
    <col min="12261" max="12261" width="9" style="6" customWidth="1"/>
    <col min="12262" max="12262" width="37.85546875" style="6" customWidth="1"/>
    <col min="12263" max="12263" width="11.5703125" style="6" customWidth="1"/>
    <col min="12264" max="12265" width="5.140625" style="6" customWidth="1"/>
    <col min="12266" max="12266" width="6.42578125" style="6" customWidth="1"/>
    <col min="12267" max="12285" width="5.140625" style="6" customWidth="1"/>
    <col min="12286" max="12305" width="4" style="6" customWidth="1"/>
    <col min="12306" max="12516" width="9.140625" style="6"/>
    <col min="12517" max="12517" width="9" style="6" customWidth="1"/>
    <col min="12518" max="12518" width="37.85546875" style="6" customWidth="1"/>
    <col min="12519" max="12519" width="11.5703125" style="6" customWidth="1"/>
    <col min="12520" max="12521" width="5.140625" style="6" customWidth="1"/>
    <col min="12522" max="12522" width="6.42578125" style="6" customWidth="1"/>
    <col min="12523" max="12541" width="5.140625" style="6" customWidth="1"/>
    <col min="12542" max="12561" width="4" style="6" customWidth="1"/>
    <col min="12562" max="12772" width="9.140625" style="6"/>
    <col min="12773" max="12773" width="9" style="6" customWidth="1"/>
    <col min="12774" max="12774" width="37.85546875" style="6" customWidth="1"/>
    <col min="12775" max="12775" width="11.5703125" style="6" customWidth="1"/>
    <col min="12776" max="12777" width="5.140625" style="6" customWidth="1"/>
    <col min="12778" max="12778" width="6.42578125" style="6" customWidth="1"/>
    <col min="12779" max="12797" width="5.140625" style="6" customWidth="1"/>
    <col min="12798" max="12817" width="4" style="6" customWidth="1"/>
    <col min="12818" max="13028" width="9.140625" style="6"/>
    <col min="13029" max="13029" width="9" style="6" customWidth="1"/>
    <col min="13030" max="13030" width="37.85546875" style="6" customWidth="1"/>
    <col min="13031" max="13031" width="11.5703125" style="6" customWidth="1"/>
    <col min="13032" max="13033" width="5.140625" style="6" customWidth="1"/>
    <col min="13034" max="13034" width="6.42578125" style="6" customWidth="1"/>
    <col min="13035" max="13053" width="5.140625" style="6" customWidth="1"/>
    <col min="13054" max="13073" width="4" style="6" customWidth="1"/>
    <col min="13074" max="13284" width="9.140625" style="6"/>
    <col min="13285" max="13285" width="9" style="6" customWidth="1"/>
    <col min="13286" max="13286" width="37.85546875" style="6" customWidth="1"/>
    <col min="13287" max="13287" width="11.5703125" style="6" customWidth="1"/>
    <col min="13288" max="13289" width="5.140625" style="6" customWidth="1"/>
    <col min="13290" max="13290" width="6.42578125" style="6" customWidth="1"/>
    <col min="13291" max="13309" width="5.140625" style="6" customWidth="1"/>
    <col min="13310" max="13329" width="4" style="6" customWidth="1"/>
    <col min="13330" max="13540" width="9.140625" style="6"/>
    <col min="13541" max="13541" width="9" style="6" customWidth="1"/>
    <col min="13542" max="13542" width="37.85546875" style="6" customWidth="1"/>
    <col min="13543" max="13543" width="11.5703125" style="6" customWidth="1"/>
    <col min="13544" max="13545" width="5.140625" style="6" customWidth="1"/>
    <col min="13546" max="13546" width="6.42578125" style="6" customWidth="1"/>
    <col min="13547" max="13565" width="5.140625" style="6" customWidth="1"/>
    <col min="13566" max="13585" width="4" style="6" customWidth="1"/>
    <col min="13586" max="13796" width="9.140625" style="6"/>
    <col min="13797" max="13797" width="9" style="6" customWidth="1"/>
    <col min="13798" max="13798" width="37.85546875" style="6" customWidth="1"/>
    <col min="13799" max="13799" width="11.5703125" style="6" customWidth="1"/>
    <col min="13800" max="13801" width="5.140625" style="6" customWidth="1"/>
    <col min="13802" max="13802" width="6.42578125" style="6" customWidth="1"/>
    <col min="13803" max="13821" width="5.140625" style="6" customWidth="1"/>
    <col min="13822" max="13841" width="4" style="6" customWidth="1"/>
    <col min="13842" max="14052" width="9.140625" style="6"/>
    <col min="14053" max="14053" width="9" style="6" customWidth="1"/>
    <col min="14054" max="14054" width="37.85546875" style="6" customWidth="1"/>
    <col min="14055" max="14055" width="11.5703125" style="6" customWidth="1"/>
    <col min="14056" max="14057" width="5.140625" style="6" customWidth="1"/>
    <col min="14058" max="14058" width="6.42578125" style="6" customWidth="1"/>
    <col min="14059" max="14077" width="5.140625" style="6" customWidth="1"/>
    <col min="14078" max="14097" width="4" style="6" customWidth="1"/>
    <col min="14098" max="14308" width="9.140625" style="6"/>
    <col min="14309" max="14309" width="9" style="6" customWidth="1"/>
    <col min="14310" max="14310" width="37.85546875" style="6" customWidth="1"/>
    <col min="14311" max="14311" width="11.5703125" style="6" customWidth="1"/>
    <col min="14312" max="14313" width="5.140625" style="6" customWidth="1"/>
    <col min="14314" max="14314" width="6.42578125" style="6" customWidth="1"/>
    <col min="14315" max="14333" width="5.140625" style="6" customWidth="1"/>
    <col min="14334" max="14353" width="4" style="6" customWidth="1"/>
    <col min="14354" max="14564" width="9.140625" style="6"/>
    <col min="14565" max="14565" width="9" style="6" customWidth="1"/>
    <col min="14566" max="14566" width="37.85546875" style="6" customWidth="1"/>
    <col min="14567" max="14567" width="11.5703125" style="6" customWidth="1"/>
    <col min="14568" max="14569" width="5.140625" style="6" customWidth="1"/>
    <col min="14570" max="14570" width="6.42578125" style="6" customWidth="1"/>
    <col min="14571" max="14589" width="5.140625" style="6" customWidth="1"/>
    <col min="14590" max="14609" width="4" style="6" customWidth="1"/>
    <col min="14610" max="14820" width="9.140625" style="6"/>
    <col min="14821" max="14821" width="9" style="6" customWidth="1"/>
    <col min="14822" max="14822" width="37.85546875" style="6" customWidth="1"/>
    <col min="14823" max="14823" width="11.5703125" style="6" customWidth="1"/>
    <col min="14824" max="14825" width="5.140625" style="6" customWidth="1"/>
    <col min="14826" max="14826" width="6.42578125" style="6" customWidth="1"/>
    <col min="14827" max="14845" width="5.140625" style="6" customWidth="1"/>
    <col min="14846" max="14865" width="4" style="6" customWidth="1"/>
    <col min="14866" max="15076" width="9.140625" style="6"/>
    <col min="15077" max="15077" width="9" style="6" customWidth="1"/>
    <col min="15078" max="15078" width="37.85546875" style="6" customWidth="1"/>
    <col min="15079" max="15079" width="11.5703125" style="6" customWidth="1"/>
    <col min="15080" max="15081" width="5.140625" style="6" customWidth="1"/>
    <col min="15082" max="15082" width="6.42578125" style="6" customWidth="1"/>
    <col min="15083" max="15101" width="5.140625" style="6" customWidth="1"/>
    <col min="15102" max="15121" width="4" style="6" customWidth="1"/>
    <col min="15122" max="15332" width="9.140625" style="6"/>
    <col min="15333" max="15333" width="9" style="6" customWidth="1"/>
    <col min="15334" max="15334" width="37.85546875" style="6" customWidth="1"/>
    <col min="15335" max="15335" width="11.5703125" style="6" customWidth="1"/>
    <col min="15336" max="15337" width="5.140625" style="6" customWidth="1"/>
    <col min="15338" max="15338" width="6.42578125" style="6" customWidth="1"/>
    <col min="15339" max="15357" width="5.140625" style="6" customWidth="1"/>
    <col min="15358" max="15377" width="4" style="6" customWidth="1"/>
    <col min="15378" max="15588" width="9.140625" style="6"/>
    <col min="15589" max="15589" width="9" style="6" customWidth="1"/>
    <col min="15590" max="15590" width="37.85546875" style="6" customWidth="1"/>
    <col min="15591" max="15591" width="11.5703125" style="6" customWidth="1"/>
    <col min="15592" max="15593" width="5.140625" style="6" customWidth="1"/>
    <col min="15594" max="15594" width="6.42578125" style="6" customWidth="1"/>
    <col min="15595" max="15613" width="5.140625" style="6" customWidth="1"/>
    <col min="15614" max="15633" width="4" style="6" customWidth="1"/>
    <col min="15634" max="15844" width="9.140625" style="6"/>
    <col min="15845" max="15845" width="9" style="6" customWidth="1"/>
    <col min="15846" max="15846" width="37.85546875" style="6" customWidth="1"/>
    <col min="15847" max="15847" width="11.5703125" style="6" customWidth="1"/>
    <col min="15848" max="15849" width="5.140625" style="6" customWidth="1"/>
    <col min="15850" max="15850" width="6.42578125" style="6" customWidth="1"/>
    <col min="15851" max="15869" width="5.140625" style="6" customWidth="1"/>
    <col min="15870" max="15889" width="4" style="6" customWidth="1"/>
    <col min="15890" max="16100" width="9.140625" style="6"/>
    <col min="16101" max="16101" width="9" style="6" customWidth="1"/>
    <col min="16102" max="16102" width="37.85546875" style="6" customWidth="1"/>
    <col min="16103" max="16103" width="11.5703125" style="6" customWidth="1"/>
    <col min="16104" max="16105" width="5.140625" style="6" customWidth="1"/>
    <col min="16106" max="16106" width="6.42578125" style="6" customWidth="1"/>
    <col min="16107" max="16125" width="5.140625" style="6" customWidth="1"/>
    <col min="16126" max="16145" width="4" style="6" customWidth="1"/>
    <col min="16146" max="16384" width="9.140625" style="6"/>
  </cols>
  <sheetData>
    <row r="1" spans="1:23" s="266" customFormat="1" ht="12" x14ac:dyDescent="0.2">
      <c r="A1" s="59"/>
      <c r="B1" s="59"/>
      <c r="C1" s="59"/>
      <c r="D1" s="59"/>
      <c r="E1" s="59"/>
      <c r="F1" s="59"/>
      <c r="G1" s="59"/>
      <c r="H1" s="59"/>
      <c r="I1" s="260"/>
      <c r="J1" s="260"/>
      <c r="K1" s="260"/>
      <c r="L1" s="261"/>
      <c r="M1" s="261"/>
      <c r="N1" s="262"/>
      <c r="O1" s="262"/>
      <c r="P1" s="262"/>
      <c r="Q1" s="262"/>
      <c r="R1" s="262"/>
      <c r="S1" s="263"/>
      <c r="T1" s="263"/>
      <c r="U1" s="264"/>
      <c r="V1" s="264"/>
      <c r="W1" s="265" t="s">
        <v>12</v>
      </c>
    </row>
    <row r="2" spans="1:23" s="266" customFormat="1" ht="12" customHeight="1" x14ac:dyDescent="0.2">
      <c r="A2" s="267"/>
      <c r="B2" s="267"/>
      <c r="C2" s="59"/>
      <c r="D2" s="267"/>
      <c r="E2" s="267"/>
      <c r="F2" s="267"/>
      <c r="G2" s="267"/>
      <c r="H2" s="267"/>
      <c r="I2" s="268"/>
      <c r="J2" s="268"/>
      <c r="K2" s="268"/>
      <c r="L2" s="260"/>
      <c r="M2" s="260"/>
      <c r="N2" s="269"/>
      <c r="O2" s="269"/>
      <c r="P2" s="269"/>
      <c r="Q2" s="269"/>
      <c r="R2" s="269"/>
      <c r="S2" s="270"/>
      <c r="T2" s="270"/>
      <c r="U2" s="496" t="s">
        <v>128</v>
      </c>
      <c r="V2" s="496"/>
      <c r="W2" s="497"/>
    </row>
    <row r="3" spans="1:23" s="266" customFormat="1" ht="12" x14ac:dyDescent="0.2">
      <c r="A3" s="271"/>
      <c r="B3" s="271"/>
      <c r="C3" s="272"/>
      <c r="D3" s="271"/>
      <c r="E3" s="271"/>
      <c r="F3" s="271"/>
      <c r="G3" s="271"/>
      <c r="H3" s="271"/>
      <c r="I3" s="273"/>
      <c r="J3" s="273"/>
      <c r="K3" s="273"/>
      <c r="L3" s="260"/>
      <c r="M3" s="260"/>
      <c r="N3" s="269"/>
      <c r="O3" s="269"/>
      <c r="P3" s="269"/>
      <c r="Q3" s="269"/>
      <c r="R3" s="269"/>
      <c r="S3" s="270"/>
      <c r="T3" s="270"/>
      <c r="U3" s="274"/>
      <c r="V3" s="274"/>
      <c r="W3" s="275" t="s">
        <v>233</v>
      </c>
    </row>
    <row r="4" spans="1:23" s="266" customFormat="1" ht="19.5" x14ac:dyDescent="0.35">
      <c r="A4" s="498" t="s">
        <v>422</v>
      </c>
      <c r="B4" s="498"/>
      <c r="C4" s="498"/>
      <c r="D4" s="498"/>
      <c r="E4" s="498"/>
      <c r="F4" s="498"/>
      <c r="G4" s="498"/>
      <c r="H4" s="498"/>
      <c r="I4" s="499"/>
      <c r="J4" s="499"/>
      <c r="K4" s="499"/>
      <c r="L4" s="499"/>
      <c r="M4" s="499"/>
      <c r="N4" s="498"/>
      <c r="O4" s="498"/>
      <c r="P4" s="498"/>
      <c r="Q4" s="498"/>
      <c r="R4" s="498"/>
      <c r="S4" s="499"/>
      <c r="T4" s="499"/>
      <c r="U4" s="499"/>
      <c r="V4" s="499"/>
      <c r="W4" s="499"/>
    </row>
    <row r="5" spans="1:23" s="60" customFormat="1" x14ac:dyDescent="0.25">
      <c r="A5" s="267"/>
      <c r="B5" s="267"/>
      <c r="C5" s="59"/>
      <c r="D5" s="267"/>
      <c r="E5" s="267"/>
      <c r="F5" s="267"/>
      <c r="G5" s="267"/>
      <c r="H5" s="267"/>
      <c r="I5" s="268"/>
      <c r="J5" s="268"/>
      <c r="K5" s="268"/>
      <c r="L5" s="276"/>
      <c r="M5" s="276"/>
      <c r="N5" s="277"/>
      <c r="O5" s="277"/>
      <c r="P5" s="277"/>
      <c r="Q5" s="277"/>
      <c r="R5" s="277"/>
      <c r="S5" s="276"/>
      <c r="T5" s="276"/>
      <c r="U5" s="276"/>
      <c r="V5" s="276"/>
      <c r="W5" s="276"/>
    </row>
    <row r="6" spans="1:23" s="266" customFormat="1" x14ac:dyDescent="0.25">
      <c r="A6" s="267"/>
      <c r="B6" s="267"/>
      <c r="C6" s="59"/>
      <c r="D6" s="267"/>
      <c r="E6" s="267"/>
      <c r="F6" s="267"/>
      <c r="G6" s="267"/>
      <c r="H6" s="267"/>
      <c r="I6" s="268"/>
      <c r="J6" s="268"/>
      <c r="K6" s="268"/>
      <c r="L6" s="260"/>
      <c r="M6" s="260"/>
      <c r="N6" s="269"/>
      <c r="O6" s="269"/>
      <c r="P6" s="269"/>
      <c r="Q6" s="269"/>
      <c r="R6" s="269"/>
      <c r="S6" s="270"/>
      <c r="T6" s="270"/>
      <c r="U6" s="270"/>
      <c r="V6" s="270"/>
      <c r="W6" s="278" t="s">
        <v>114</v>
      </c>
    </row>
    <row r="7" spans="1:23" s="281" customFormat="1" ht="12.75" x14ac:dyDescent="0.2">
      <c r="A7" s="267"/>
      <c r="B7" s="267"/>
      <c r="C7" s="59"/>
      <c r="D7" s="267"/>
      <c r="E7" s="267"/>
      <c r="F7" s="267"/>
      <c r="G7" s="267"/>
      <c r="H7" s="267"/>
      <c r="I7" s="268"/>
      <c r="J7" s="268"/>
      <c r="K7" s="268"/>
      <c r="L7" s="260"/>
      <c r="M7" s="260"/>
      <c r="N7" s="272"/>
      <c r="O7" s="272"/>
      <c r="P7" s="272"/>
      <c r="Q7" s="272"/>
      <c r="R7" s="272"/>
      <c r="S7" s="279"/>
      <c r="T7" s="279"/>
      <c r="U7" s="279"/>
      <c r="V7" s="279"/>
      <c r="W7" s="280" t="s">
        <v>198</v>
      </c>
    </row>
    <row r="8" spans="1:23" s="60" customFormat="1" x14ac:dyDescent="0.25">
      <c r="A8" s="267"/>
      <c r="B8" s="267"/>
      <c r="C8" s="59"/>
      <c r="D8" s="267"/>
      <c r="E8" s="267"/>
      <c r="F8" s="267"/>
      <c r="G8" s="267"/>
      <c r="H8" s="267"/>
      <c r="I8" s="268"/>
      <c r="J8" s="268"/>
      <c r="K8" s="268"/>
      <c r="L8" s="260"/>
      <c r="M8" s="260"/>
      <c r="N8" s="282"/>
      <c r="O8" s="282"/>
      <c r="P8" s="282"/>
      <c r="Q8" s="282"/>
      <c r="R8" s="282"/>
      <c r="S8" s="283"/>
      <c r="T8" s="283"/>
      <c r="U8" s="283"/>
      <c r="V8" s="283"/>
      <c r="W8" s="284"/>
    </row>
    <row r="9" spans="1:23" s="266" customFormat="1" x14ac:dyDescent="0.25">
      <c r="A9" s="267"/>
      <c r="B9" s="267"/>
      <c r="C9" s="59"/>
      <c r="D9" s="267"/>
      <c r="E9" s="267"/>
      <c r="F9" s="267"/>
      <c r="G9" s="267"/>
      <c r="H9" s="267"/>
      <c r="I9" s="268"/>
      <c r="J9" s="268"/>
      <c r="K9" s="268"/>
      <c r="L9" s="260"/>
      <c r="M9" s="260"/>
      <c r="N9" s="269"/>
      <c r="O9" s="269"/>
      <c r="P9" s="269"/>
      <c r="Q9" s="269"/>
      <c r="R9" s="269"/>
      <c r="S9" s="270"/>
      <c r="T9" s="270"/>
      <c r="U9" s="270"/>
      <c r="V9" s="270"/>
      <c r="W9" s="278" t="s">
        <v>116</v>
      </c>
    </row>
    <row r="10" spans="1:23" s="60" customFormat="1" x14ac:dyDescent="0.25">
      <c r="A10" s="267"/>
      <c r="B10" s="267"/>
      <c r="C10" s="59"/>
      <c r="D10" s="267"/>
      <c r="E10" s="267"/>
      <c r="F10" s="267"/>
      <c r="G10" s="267"/>
      <c r="H10" s="267"/>
      <c r="I10" s="268"/>
      <c r="J10" s="268"/>
      <c r="K10" s="268"/>
      <c r="L10" s="260"/>
      <c r="M10" s="260"/>
      <c r="N10" s="269"/>
      <c r="O10" s="285"/>
      <c r="P10" s="285"/>
      <c r="Q10" s="269"/>
      <c r="R10" s="269"/>
      <c r="S10" s="270"/>
      <c r="T10" s="270"/>
      <c r="U10" s="270"/>
      <c r="V10" s="270"/>
      <c r="W10" s="286"/>
    </row>
    <row r="11" spans="1:23" s="266" customFormat="1" x14ac:dyDescent="0.25">
      <c r="A11" s="267"/>
      <c r="B11" s="267"/>
      <c r="C11" s="59"/>
      <c r="D11" s="267"/>
      <c r="E11" s="267"/>
      <c r="F11" s="267"/>
      <c r="G11" s="267"/>
      <c r="H11" s="267"/>
      <c r="I11" s="268"/>
      <c r="J11" s="268"/>
      <c r="K11" s="268"/>
      <c r="L11" s="260"/>
      <c r="M11" s="260"/>
      <c r="N11" s="269"/>
      <c r="O11" s="269"/>
      <c r="P11" s="269"/>
      <c r="Q11" s="269"/>
      <c r="R11" s="269"/>
      <c r="S11" s="270"/>
      <c r="T11" s="270"/>
      <c r="U11" s="270"/>
      <c r="V11" s="270"/>
      <c r="W11" s="278" t="s">
        <v>415</v>
      </c>
    </row>
    <row r="12" spans="1:23" s="281" customFormat="1" ht="12.75" x14ac:dyDescent="0.2">
      <c r="A12" s="267"/>
      <c r="B12" s="267"/>
      <c r="C12" s="59"/>
      <c r="D12" s="267"/>
      <c r="E12" s="267"/>
      <c r="F12" s="267"/>
      <c r="G12" s="267"/>
      <c r="H12" s="267"/>
      <c r="I12" s="268"/>
      <c r="J12" s="268"/>
      <c r="K12" s="268"/>
      <c r="L12" s="260"/>
      <c r="M12" s="260"/>
      <c r="N12" s="287"/>
      <c r="O12" s="287"/>
      <c r="P12" s="287"/>
      <c r="Q12" s="63"/>
      <c r="R12" s="63"/>
      <c r="S12" s="288"/>
      <c r="T12" s="288"/>
      <c r="U12" s="288"/>
      <c r="V12" s="288"/>
      <c r="W12" s="280" t="s">
        <v>117</v>
      </c>
    </row>
    <row r="13" spans="1:23" s="266" customFormat="1" ht="12" x14ac:dyDescent="0.2">
      <c r="A13" s="267"/>
      <c r="B13" s="267"/>
      <c r="C13" s="59"/>
      <c r="D13" s="267"/>
      <c r="E13" s="267"/>
      <c r="F13" s="267"/>
      <c r="G13" s="289"/>
      <c r="H13" s="289"/>
      <c r="I13" s="290"/>
      <c r="J13" s="290"/>
      <c r="K13" s="290"/>
      <c r="L13" s="290"/>
      <c r="M13" s="290"/>
      <c r="N13" s="289"/>
      <c r="O13" s="289"/>
      <c r="P13" s="289"/>
      <c r="Q13" s="289"/>
      <c r="R13" s="267"/>
      <c r="S13" s="268"/>
      <c r="T13" s="268"/>
      <c r="U13" s="268"/>
      <c r="V13" s="268"/>
      <c r="W13" s="268"/>
    </row>
    <row r="14" spans="1:23" s="4" customFormat="1" ht="12.95" customHeight="1" x14ac:dyDescent="0.2">
      <c r="A14" s="500" t="s">
        <v>4</v>
      </c>
      <c r="B14" s="500" t="s">
        <v>5</v>
      </c>
      <c r="C14" s="152"/>
      <c r="D14" s="505" t="s">
        <v>230</v>
      </c>
      <c r="E14" s="506"/>
      <c r="F14" s="506"/>
      <c r="G14" s="506"/>
      <c r="H14" s="507"/>
      <c r="I14" s="508"/>
      <c r="J14" s="508"/>
      <c r="K14" s="508"/>
      <c r="L14" s="508"/>
      <c r="M14" s="509"/>
      <c r="N14" s="505" t="s">
        <v>231</v>
      </c>
      <c r="O14" s="506"/>
      <c r="P14" s="506"/>
      <c r="Q14" s="506"/>
      <c r="R14" s="507"/>
      <c r="S14" s="508"/>
      <c r="T14" s="508"/>
      <c r="U14" s="508"/>
      <c r="V14" s="508"/>
      <c r="W14" s="509"/>
    </row>
    <row r="15" spans="1:23" s="4" customFormat="1" ht="23.25" customHeight="1" x14ac:dyDescent="0.2">
      <c r="A15" s="500"/>
      <c r="B15" s="500"/>
      <c r="C15" s="153"/>
      <c r="D15" s="501" t="s">
        <v>150</v>
      </c>
      <c r="E15" s="501"/>
      <c r="F15" s="501"/>
      <c r="G15" s="501"/>
      <c r="H15" s="502"/>
      <c r="I15" s="503" t="s">
        <v>151</v>
      </c>
      <c r="J15" s="503"/>
      <c r="K15" s="503"/>
      <c r="L15" s="503"/>
      <c r="M15" s="504"/>
      <c r="N15" s="501" t="s">
        <v>150</v>
      </c>
      <c r="O15" s="501"/>
      <c r="P15" s="501"/>
      <c r="Q15" s="501"/>
      <c r="R15" s="502"/>
      <c r="S15" s="503" t="s">
        <v>151</v>
      </c>
      <c r="T15" s="503"/>
      <c r="U15" s="503"/>
      <c r="V15" s="503"/>
      <c r="W15" s="504"/>
    </row>
    <row r="16" spans="1:23" s="4" customFormat="1" ht="27" customHeight="1" x14ac:dyDescent="0.2">
      <c r="A16" s="500"/>
      <c r="B16" s="500"/>
      <c r="C16" s="153"/>
      <c r="D16" s="501" t="s">
        <v>232</v>
      </c>
      <c r="E16" s="501"/>
      <c r="F16" s="501"/>
      <c r="G16" s="501"/>
      <c r="H16" s="502"/>
      <c r="I16" s="503" t="s">
        <v>232</v>
      </c>
      <c r="J16" s="503"/>
      <c r="K16" s="503"/>
      <c r="L16" s="503"/>
      <c r="M16" s="504"/>
      <c r="N16" s="501" t="s">
        <v>232</v>
      </c>
      <c r="O16" s="501"/>
      <c r="P16" s="501"/>
      <c r="Q16" s="501"/>
      <c r="R16" s="502"/>
      <c r="S16" s="503" t="s">
        <v>232</v>
      </c>
      <c r="T16" s="503"/>
      <c r="U16" s="503"/>
      <c r="V16" s="503"/>
      <c r="W16" s="504"/>
    </row>
    <row r="17" spans="1:23" s="4" customFormat="1" ht="39" customHeight="1" x14ac:dyDescent="0.2">
      <c r="A17" s="500"/>
      <c r="B17" s="500"/>
      <c r="C17" s="153"/>
      <c r="D17" s="136" t="s">
        <v>144</v>
      </c>
      <c r="E17" s="136" t="s">
        <v>145</v>
      </c>
      <c r="F17" s="136" t="s">
        <v>146</v>
      </c>
      <c r="G17" s="136" t="s">
        <v>147</v>
      </c>
      <c r="H17" s="159">
        <v>2026</v>
      </c>
      <c r="I17" s="234" t="s">
        <v>144</v>
      </c>
      <c r="J17" s="234" t="s">
        <v>145</v>
      </c>
      <c r="K17" s="234" t="s">
        <v>146</v>
      </c>
      <c r="L17" s="234" t="s">
        <v>147</v>
      </c>
      <c r="M17" s="235">
        <v>2026</v>
      </c>
      <c r="N17" s="136" t="s">
        <v>144</v>
      </c>
      <c r="O17" s="136" t="s">
        <v>145</v>
      </c>
      <c r="P17" s="136" t="s">
        <v>146</v>
      </c>
      <c r="Q17" s="136" t="s">
        <v>147</v>
      </c>
      <c r="R17" s="159">
        <v>2026</v>
      </c>
      <c r="S17" s="234" t="s">
        <v>144</v>
      </c>
      <c r="T17" s="234" t="s">
        <v>145</v>
      </c>
      <c r="U17" s="234" t="s">
        <v>146</v>
      </c>
      <c r="V17" s="234" t="s">
        <v>147</v>
      </c>
      <c r="W17" s="235">
        <v>2026</v>
      </c>
    </row>
    <row r="18" spans="1:23" s="4" customFormat="1" ht="12.75" x14ac:dyDescent="0.2">
      <c r="A18" s="136">
        <v>1</v>
      </c>
      <c r="B18" s="136">
        <v>2</v>
      </c>
      <c r="C18" s="153"/>
      <c r="D18" s="136">
        <v>3</v>
      </c>
      <c r="E18" s="136">
        <v>4</v>
      </c>
      <c r="F18" s="136">
        <v>5</v>
      </c>
      <c r="G18" s="136">
        <v>6</v>
      </c>
      <c r="H18" s="159">
        <v>7</v>
      </c>
      <c r="I18" s="234">
        <v>8</v>
      </c>
      <c r="J18" s="234">
        <v>9</v>
      </c>
      <c r="K18" s="234">
        <v>10</v>
      </c>
      <c r="L18" s="234">
        <v>11</v>
      </c>
      <c r="M18" s="235">
        <v>12</v>
      </c>
      <c r="N18" s="136">
        <v>13</v>
      </c>
      <c r="O18" s="136">
        <v>14</v>
      </c>
      <c r="P18" s="136">
        <v>15</v>
      </c>
      <c r="Q18" s="136">
        <v>16</v>
      </c>
      <c r="R18" s="159">
        <v>17</v>
      </c>
      <c r="S18" s="234">
        <v>18</v>
      </c>
      <c r="T18" s="234">
        <v>19</v>
      </c>
      <c r="U18" s="234">
        <v>20</v>
      </c>
      <c r="V18" s="234">
        <v>21</v>
      </c>
      <c r="W18" s="235">
        <v>22</v>
      </c>
    </row>
    <row r="19" spans="1:23" s="232" customFormat="1" ht="12.75" x14ac:dyDescent="0.2">
      <c r="A19" s="115">
        <v>0</v>
      </c>
      <c r="B19" s="116" t="s">
        <v>19</v>
      </c>
      <c r="C19" s="173"/>
      <c r="D19" s="160" t="s">
        <v>408</v>
      </c>
      <c r="E19" s="160" t="s">
        <v>408</v>
      </c>
      <c r="F19" s="160" t="s">
        <v>408</v>
      </c>
      <c r="G19" s="160" t="s">
        <v>408</v>
      </c>
      <c r="H19" s="160" t="s">
        <v>408</v>
      </c>
      <c r="I19" s="160" t="s">
        <v>408</v>
      </c>
      <c r="J19" s="160" t="s">
        <v>408</v>
      </c>
      <c r="K19" s="160" t="s">
        <v>408</v>
      </c>
      <c r="L19" s="160" t="s">
        <v>408</v>
      </c>
      <c r="M19" s="160" t="s">
        <v>408</v>
      </c>
      <c r="N19" s="160" t="s">
        <v>408</v>
      </c>
      <c r="O19" s="160" t="s">
        <v>408</v>
      </c>
      <c r="P19" s="160" t="s">
        <v>408</v>
      </c>
      <c r="Q19" s="160" t="s">
        <v>408</v>
      </c>
      <c r="R19" s="160" t="s">
        <v>408</v>
      </c>
      <c r="S19" s="160" t="s">
        <v>408</v>
      </c>
      <c r="T19" s="160" t="s">
        <v>408</v>
      </c>
      <c r="U19" s="160" t="s">
        <v>408</v>
      </c>
      <c r="V19" s="160" t="s">
        <v>408</v>
      </c>
      <c r="W19" s="160" t="s">
        <v>408</v>
      </c>
    </row>
    <row r="20" spans="1:23" s="4" customFormat="1" ht="12.75" x14ac:dyDescent="0.2">
      <c r="A20" s="139" t="s">
        <v>20</v>
      </c>
      <c r="B20" s="140" t="s">
        <v>21</v>
      </c>
      <c r="C20" s="154"/>
      <c r="D20" s="146" t="s">
        <v>408</v>
      </c>
      <c r="E20" s="146" t="s">
        <v>408</v>
      </c>
      <c r="F20" s="146" t="s">
        <v>408</v>
      </c>
      <c r="G20" s="146" t="s">
        <v>408</v>
      </c>
      <c r="H20" s="160" t="s">
        <v>408</v>
      </c>
      <c r="I20" s="146" t="s">
        <v>408</v>
      </c>
      <c r="J20" s="146" t="s">
        <v>408</v>
      </c>
      <c r="K20" s="146" t="s">
        <v>408</v>
      </c>
      <c r="L20" s="146" t="s">
        <v>408</v>
      </c>
      <c r="M20" s="160" t="s">
        <v>408</v>
      </c>
      <c r="N20" s="146" t="s">
        <v>408</v>
      </c>
      <c r="O20" s="146" t="s">
        <v>408</v>
      </c>
      <c r="P20" s="146" t="s">
        <v>408</v>
      </c>
      <c r="Q20" s="146" t="s">
        <v>408</v>
      </c>
      <c r="R20" s="160" t="s">
        <v>408</v>
      </c>
      <c r="S20" s="146" t="s">
        <v>408</v>
      </c>
      <c r="T20" s="146" t="s">
        <v>408</v>
      </c>
      <c r="U20" s="146" t="s">
        <v>408</v>
      </c>
      <c r="V20" s="146" t="s">
        <v>408</v>
      </c>
      <c r="W20" s="160" t="s">
        <v>408</v>
      </c>
    </row>
    <row r="21" spans="1:23" s="4" customFormat="1" ht="25.5" x14ac:dyDescent="0.2">
      <c r="A21" s="139" t="s">
        <v>22</v>
      </c>
      <c r="B21" s="140" t="s">
        <v>23</v>
      </c>
      <c r="C21" s="154"/>
      <c r="D21" s="146" t="s">
        <v>408</v>
      </c>
      <c r="E21" s="146" t="s">
        <v>408</v>
      </c>
      <c r="F21" s="146" t="s">
        <v>408</v>
      </c>
      <c r="G21" s="146" t="s">
        <v>408</v>
      </c>
      <c r="H21" s="160" t="s">
        <v>408</v>
      </c>
      <c r="I21" s="146" t="s">
        <v>408</v>
      </c>
      <c r="J21" s="146" t="s">
        <v>408</v>
      </c>
      <c r="K21" s="146" t="s">
        <v>408</v>
      </c>
      <c r="L21" s="146" t="s">
        <v>408</v>
      </c>
      <c r="M21" s="160" t="s">
        <v>408</v>
      </c>
      <c r="N21" s="146" t="s">
        <v>408</v>
      </c>
      <c r="O21" s="146" t="s">
        <v>408</v>
      </c>
      <c r="P21" s="146" t="s">
        <v>408</v>
      </c>
      <c r="Q21" s="146" t="s">
        <v>408</v>
      </c>
      <c r="R21" s="160" t="s">
        <v>408</v>
      </c>
      <c r="S21" s="146" t="s">
        <v>408</v>
      </c>
      <c r="T21" s="146" t="s">
        <v>408</v>
      </c>
      <c r="U21" s="146" t="s">
        <v>408</v>
      </c>
      <c r="V21" s="146" t="s">
        <v>408</v>
      </c>
      <c r="W21" s="160" t="s">
        <v>408</v>
      </c>
    </row>
    <row r="22" spans="1:23" s="4" customFormat="1" ht="51" x14ac:dyDescent="0.2">
      <c r="A22" s="139" t="s">
        <v>24</v>
      </c>
      <c r="B22" s="140" t="s">
        <v>25</v>
      </c>
      <c r="C22" s="154"/>
      <c r="D22" s="146" t="s">
        <v>408</v>
      </c>
      <c r="E22" s="146" t="s">
        <v>408</v>
      </c>
      <c r="F22" s="146" t="s">
        <v>408</v>
      </c>
      <c r="G22" s="146" t="s">
        <v>408</v>
      </c>
      <c r="H22" s="160" t="s">
        <v>408</v>
      </c>
      <c r="I22" s="146" t="s">
        <v>408</v>
      </c>
      <c r="J22" s="146" t="s">
        <v>408</v>
      </c>
      <c r="K22" s="146" t="s">
        <v>408</v>
      </c>
      <c r="L22" s="146" t="s">
        <v>408</v>
      </c>
      <c r="M22" s="160" t="s">
        <v>408</v>
      </c>
      <c r="N22" s="146" t="s">
        <v>408</v>
      </c>
      <c r="O22" s="146" t="s">
        <v>408</v>
      </c>
      <c r="P22" s="146" t="s">
        <v>408</v>
      </c>
      <c r="Q22" s="146" t="s">
        <v>408</v>
      </c>
      <c r="R22" s="160" t="s">
        <v>408</v>
      </c>
      <c r="S22" s="146" t="s">
        <v>408</v>
      </c>
      <c r="T22" s="146" t="s">
        <v>408</v>
      </c>
      <c r="U22" s="146" t="s">
        <v>408</v>
      </c>
      <c r="V22" s="146" t="s">
        <v>408</v>
      </c>
      <c r="W22" s="160" t="s">
        <v>408</v>
      </c>
    </row>
    <row r="23" spans="1:23" s="4" customFormat="1" ht="25.5" x14ac:dyDescent="0.2">
      <c r="A23" s="139" t="s">
        <v>26</v>
      </c>
      <c r="B23" s="140" t="s">
        <v>27</v>
      </c>
      <c r="C23" s="154"/>
      <c r="D23" s="146" t="s">
        <v>408</v>
      </c>
      <c r="E23" s="146" t="s">
        <v>408</v>
      </c>
      <c r="F23" s="146" t="s">
        <v>408</v>
      </c>
      <c r="G23" s="146" t="s">
        <v>408</v>
      </c>
      <c r="H23" s="160" t="s">
        <v>408</v>
      </c>
      <c r="I23" s="146" t="s">
        <v>408</v>
      </c>
      <c r="J23" s="146" t="s">
        <v>408</v>
      </c>
      <c r="K23" s="146" t="s">
        <v>408</v>
      </c>
      <c r="L23" s="146" t="s">
        <v>408</v>
      </c>
      <c r="M23" s="160" t="s">
        <v>408</v>
      </c>
      <c r="N23" s="146" t="s">
        <v>408</v>
      </c>
      <c r="O23" s="146" t="s">
        <v>408</v>
      </c>
      <c r="P23" s="146" t="s">
        <v>408</v>
      </c>
      <c r="Q23" s="146" t="s">
        <v>408</v>
      </c>
      <c r="R23" s="160" t="s">
        <v>408</v>
      </c>
      <c r="S23" s="146" t="s">
        <v>408</v>
      </c>
      <c r="T23" s="146" t="s">
        <v>408</v>
      </c>
      <c r="U23" s="146" t="s">
        <v>408</v>
      </c>
      <c r="V23" s="146" t="s">
        <v>408</v>
      </c>
      <c r="W23" s="160" t="s">
        <v>408</v>
      </c>
    </row>
    <row r="24" spans="1:23" s="4" customFormat="1" ht="25.5" x14ac:dyDescent="0.2">
      <c r="A24" s="139" t="s">
        <v>28</v>
      </c>
      <c r="B24" s="140" t="s">
        <v>29</v>
      </c>
      <c r="C24" s="154"/>
      <c r="D24" s="146" t="s">
        <v>408</v>
      </c>
      <c r="E24" s="146" t="s">
        <v>408</v>
      </c>
      <c r="F24" s="146" t="s">
        <v>408</v>
      </c>
      <c r="G24" s="146" t="s">
        <v>408</v>
      </c>
      <c r="H24" s="160" t="s">
        <v>408</v>
      </c>
      <c r="I24" s="146" t="s">
        <v>408</v>
      </c>
      <c r="J24" s="146" t="s">
        <v>408</v>
      </c>
      <c r="K24" s="146" t="s">
        <v>408</v>
      </c>
      <c r="L24" s="146" t="s">
        <v>408</v>
      </c>
      <c r="M24" s="160" t="s">
        <v>408</v>
      </c>
      <c r="N24" s="146" t="s">
        <v>408</v>
      </c>
      <c r="O24" s="146" t="s">
        <v>408</v>
      </c>
      <c r="P24" s="146" t="s">
        <v>408</v>
      </c>
      <c r="Q24" s="146" t="s">
        <v>408</v>
      </c>
      <c r="R24" s="160" t="s">
        <v>408</v>
      </c>
      <c r="S24" s="146" t="s">
        <v>408</v>
      </c>
      <c r="T24" s="146" t="s">
        <v>408</v>
      </c>
      <c r="U24" s="146" t="s">
        <v>408</v>
      </c>
      <c r="V24" s="146" t="s">
        <v>408</v>
      </c>
      <c r="W24" s="160" t="s">
        <v>408</v>
      </c>
    </row>
    <row r="25" spans="1:23" s="4" customFormat="1" ht="12.75" x14ac:dyDescent="0.2">
      <c r="A25" s="139" t="s">
        <v>30</v>
      </c>
      <c r="B25" s="140" t="s">
        <v>31</v>
      </c>
      <c r="C25" s="154"/>
      <c r="D25" s="146" t="s">
        <v>408</v>
      </c>
      <c r="E25" s="146" t="s">
        <v>408</v>
      </c>
      <c r="F25" s="146" t="s">
        <v>408</v>
      </c>
      <c r="G25" s="146" t="s">
        <v>408</v>
      </c>
      <c r="H25" s="160" t="s">
        <v>408</v>
      </c>
      <c r="I25" s="146" t="s">
        <v>408</v>
      </c>
      <c r="J25" s="146" t="s">
        <v>408</v>
      </c>
      <c r="K25" s="146" t="s">
        <v>408</v>
      </c>
      <c r="L25" s="146" t="s">
        <v>408</v>
      </c>
      <c r="M25" s="160" t="s">
        <v>408</v>
      </c>
      <c r="N25" s="146" t="s">
        <v>408</v>
      </c>
      <c r="O25" s="146" t="s">
        <v>408</v>
      </c>
      <c r="P25" s="146" t="s">
        <v>408</v>
      </c>
      <c r="Q25" s="146" t="s">
        <v>408</v>
      </c>
      <c r="R25" s="160" t="s">
        <v>408</v>
      </c>
      <c r="S25" s="146" t="s">
        <v>408</v>
      </c>
      <c r="T25" s="146" t="s">
        <v>408</v>
      </c>
      <c r="U25" s="146" t="s">
        <v>408</v>
      </c>
      <c r="V25" s="146" t="s">
        <v>408</v>
      </c>
      <c r="W25" s="160" t="s">
        <v>408</v>
      </c>
    </row>
    <row r="26" spans="1:23" s="35" customFormat="1" ht="25.5" x14ac:dyDescent="0.25">
      <c r="A26" s="115">
        <v>1</v>
      </c>
      <c r="B26" s="116" t="s">
        <v>339</v>
      </c>
      <c r="C26" s="173"/>
      <c r="D26" s="160" t="s">
        <v>408</v>
      </c>
      <c r="E26" s="160" t="s">
        <v>408</v>
      </c>
      <c r="F26" s="160" t="s">
        <v>408</v>
      </c>
      <c r="G26" s="160" t="s">
        <v>408</v>
      </c>
      <c r="H26" s="160" t="s">
        <v>408</v>
      </c>
      <c r="I26" s="160" t="s">
        <v>408</v>
      </c>
      <c r="J26" s="160" t="s">
        <v>408</v>
      </c>
      <c r="K26" s="160" t="s">
        <v>408</v>
      </c>
      <c r="L26" s="160" t="s">
        <v>408</v>
      </c>
      <c r="M26" s="160" t="s">
        <v>408</v>
      </c>
      <c r="N26" s="160" t="s">
        <v>408</v>
      </c>
      <c r="O26" s="160" t="s">
        <v>408</v>
      </c>
      <c r="P26" s="160" t="s">
        <v>408</v>
      </c>
      <c r="Q26" s="160" t="s">
        <v>408</v>
      </c>
      <c r="R26" s="160" t="s">
        <v>408</v>
      </c>
      <c r="S26" s="160" t="s">
        <v>408</v>
      </c>
      <c r="T26" s="160" t="s">
        <v>408</v>
      </c>
      <c r="U26" s="160" t="s">
        <v>408</v>
      </c>
      <c r="V26" s="160" t="s">
        <v>408</v>
      </c>
      <c r="W26" s="160" t="s">
        <v>408</v>
      </c>
    </row>
    <row r="27" spans="1:23" ht="25.5" x14ac:dyDescent="0.25">
      <c r="A27" s="10" t="s">
        <v>32</v>
      </c>
      <c r="B27" s="140" t="s">
        <v>33</v>
      </c>
      <c r="C27" s="154"/>
      <c r="D27" s="146" t="s">
        <v>408</v>
      </c>
      <c r="E27" s="146" t="s">
        <v>408</v>
      </c>
      <c r="F27" s="146" t="s">
        <v>408</v>
      </c>
      <c r="G27" s="146" t="s">
        <v>408</v>
      </c>
      <c r="H27" s="160" t="s">
        <v>408</v>
      </c>
      <c r="I27" s="146" t="s">
        <v>408</v>
      </c>
      <c r="J27" s="146" t="s">
        <v>408</v>
      </c>
      <c r="K27" s="146" t="s">
        <v>408</v>
      </c>
      <c r="L27" s="146" t="s">
        <v>408</v>
      </c>
      <c r="M27" s="160" t="s">
        <v>408</v>
      </c>
      <c r="N27" s="146" t="s">
        <v>408</v>
      </c>
      <c r="O27" s="146" t="s">
        <v>408</v>
      </c>
      <c r="P27" s="146" t="s">
        <v>408</v>
      </c>
      <c r="Q27" s="146" t="s">
        <v>408</v>
      </c>
      <c r="R27" s="160" t="s">
        <v>408</v>
      </c>
      <c r="S27" s="146" t="s">
        <v>408</v>
      </c>
      <c r="T27" s="146" t="s">
        <v>408</v>
      </c>
      <c r="U27" s="146" t="s">
        <v>408</v>
      </c>
      <c r="V27" s="146" t="s">
        <v>408</v>
      </c>
      <c r="W27" s="160" t="s">
        <v>408</v>
      </c>
    </row>
    <row r="28" spans="1:23" ht="38.25" x14ac:dyDescent="0.25">
      <c r="A28" s="142" t="s">
        <v>34</v>
      </c>
      <c r="B28" s="140" t="s">
        <v>35</v>
      </c>
      <c r="C28" s="154"/>
      <c r="D28" s="146" t="s">
        <v>408</v>
      </c>
      <c r="E28" s="146" t="s">
        <v>408</v>
      </c>
      <c r="F28" s="146" t="s">
        <v>408</v>
      </c>
      <c r="G28" s="146" t="s">
        <v>408</v>
      </c>
      <c r="H28" s="160" t="s">
        <v>408</v>
      </c>
      <c r="I28" s="146" t="s">
        <v>408</v>
      </c>
      <c r="J28" s="146" t="s">
        <v>408</v>
      </c>
      <c r="K28" s="146" t="s">
        <v>408</v>
      </c>
      <c r="L28" s="146" t="s">
        <v>408</v>
      </c>
      <c r="M28" s="160" t="s">
        <v>408</v>
      </c>
      <c r="N28" s="146" t="s">
        <v>408</v>
      </c>
      <c r="O28" s="146" t="s">
        <v>408</v>
      </c>
      <c r="P28" s="146" t="s">
        <v>408</v>
      </c>
      <c r="Q28" s="146" t="s">
        <v>408</v>
      </c>
      <c r="R28" s="160" t="s">
        <v>408</v>
      </c>
      <c r="S28" s="146" t="s">
        <v>408</v>
      </c>
      <c r="T28" s="146" t="s">
        <v>408</v>
      </c>
      <c r="U28" s="146" t="s">
        <v>408</v>
      </c>
      <c r="V28" s="146" t="s">
        <v>408</v>
      </c>
      <c r="W28" s="160" t="s">
        <v>408</v>
      </c>
    </row>
    <row r="29" spans="1:23" ht="51" x14ac:dyDescent="0.25">
      <c r="A29" s="139" t="s">
        <v>36</v>
      </c>
      <c r="B29" s="140" t="s">
        <v>37</v>
      </c>
      <c r="C29" s="154"/>
      <c r="D29" s="146" t="s">
        <v>408</v>
      </c>
      <c r="E29" s="146" t="s">
        <v>408</v>
      </c>
      <c r="F29" s="146" t="s">
        <v>408</v>
      </c>
      <c r="G29" s="146" t="s">
        <v>408</v>
      </c>
      <c r="H29" s="160" t="s">
        <v>408</v>
      </c>
      <c r="I29" s="146" t="s">
        <v>408</v>
      </c>
      <c r="J29" s="146" t="s">
        <v>408</v>
      </c>
      <c r="K29" s="146" t="s">
        <v>408</v>
      </c>
      <c r="L29" s="146" t="s">
        <v>408</v>
      </c>
      <c r="M29" s="160" t="s">
        <v>408</v>
      </c>
      <c r="N29" s="146" t="s">
        <v>408</v>
      </c>
      <c r="O29" s="146" t="s">
        <v>408</v>
      </c>
      <c r="P29" s="146" t="s">
        <v>408</v>
      </c>
      <c r="Q29" s="146" t="s">
        <v>408</v>
      </c>
      <c r="R29" s="160" t="s">
        <v>408</v>
      </c>
      <c r="S29" s="146" t="s">
        <v>408</v>
      </c>
      <c r="T29" s="146" t="s">
        <v>408</v>
      </c>
      <c r="U29" s="146" t="s">
        <v>408</v>
      </c>
      <c r="V29" s="146" t="s">
        <v>408</v>
      </c>
      <c r="W29" s="160" t="s">
        <v>408</v>
      </c>
    </row>
    <row r="30" spans="1:23" ht="51" x14ac:dyDescent="0.25">
      <c r="A30" s="139" t="s">
        <v>38</v>
      </c>
      <c r="B30" s="140" t="s">
        <v>39</v>
      </c>
      <c r="C30" s="154"/>
      <c r="D30" s="146" t="s">
        <v>408</v>
      </c>
      <c r="E30" s="146" t="s">
        <v>408</v>
      </c>
      <c r="F30" s="146" t="s">
        <v>408</v>
      </c>
      <c r="G30" s="146" t="s">
        <v>408</v>
      </c>
      <c r="H30" s="160" t="s">
        <v>408</v>
      </c>
      <c r="I30" s="146" t="s">
        <v>408</v>
      </c>
      <c r="J30" s="146" t="s">
        <v>408</v>
      </c>
      <c r="K30" s="146" t="s">
        <v>408</v>
      </c>
      <c r="L30" s="146" t="s">
        <v>408</v>
      </c>
      <c r="M30" s="160" t="s">
        <v>408</v>
      </c>
      <c r="N30" s="146" t="s">
        <v>408</v>
      </c>
      <c r="O30" s="146" t="s">
        <v>408</v>
      </c>
      <c r="P30" s="146" t="s">
        <v>408</v>
      </c>
      <c r="Q30" s="146" t="s">
        <v>408</v>
      </c>
      <c r="R30" s="160" t="s">
        <v>408</v>
      </c>
      <c r="S30" s="146" t="s">
        <v>408</v>
      </c>
      <c r="T30" s="146" t="s">
        <v>408</v>
      </c>
      <c r="U30" s="146" t="s">
        <v>408</v>
      </c>
      <c r="V30" s="146" t="s">
        <v>408</v>
      </c>
      <c r="W30" s="160" t="s">
        <v>408</v>
      </c>
    </row>
    <row r="31" spans="1:23" ht="38.25" x14ac:dyDescent="0.25">
      <c r="A31" s="139" t="s">
        <v>40</v>
      </c>
      <c r="B31" s="140" t="s">
        <v>41</v>
      </c>
      <c r="C31" s="154"/>
      <c r="D31" s="146" t="s">
        <v>408</v>
      </c>
      <c r="E31" s="146" t="s">
        <v>408</v>
      </c>
      <c r="F31" s="146" t="s">
        <v>408</v>
      </c>
      <c r="G31" s="146" t="s">
        <v>408</v>
      </c>
      <c r="H31" s="160" t="s">
        <v>408</v>
      </c>
      <c r="I31" s="146" t="s">
        <v>408</v>
      </c>
      <c r="J31" s="146" t="s">
        <v>408</v>
      </c>
      <c r="K31" s="146" t="s">
        <v>408</v>
      </c>
      <c r="L31" s="146" t="s">
        <v>408</v>
      </c>
      <c r="M31" s="160" t="s">
        <v>408</v>
      </c>
      <c r="N31" s="146" t="s">
        <v>408</v>
      </c>
      <c r="O31" s="146" t="s">
        <v>408</v>
      </c>
      <c r="P31" s="146" t="s">
        <v>408</v>
      </c>
      <c r="Q31" s="146" t="s">
        <v>408</v>
      </c>
      <c r="R31" s="160" t="s">
        <v>408</v>
      </c>
      <c r="S31" s="146" t="s">
        <v>408</v>
      </c>
      <c r="T31" s="146" t="s">
        <v>408</v>
      </c>
      <c r="U31" s="146" t="s">
        <v>408</v>
      </c>
      <c r="V31" s="146" t="s">
        <v>408</v>
      </c>
      <c r="W31" s="160" t="s">
        <v>408</v>
      </c>
    </row>
    <row r="32" spans="1:23" ht="25.5" x14ac:dyDescent="0.25">
      <c r="A32" s="142" t="s">
        <v>42</v>
      </c>
      <c r="B32" s="140" t="s">
        <v>43</v>
      </c>
      <c r="C32" s="154"/>
      <c r="D32" s="147" t="s">
        <v>408</v>
      </c>
      <c r="E32" s="147" t="s">
        <v>408</v>
      </c>
      <c r="F32" s="147" t="s">
        <v>408</v>
      </c>
      <c r="G32" s="147" t="s">
        <v>408</v>
      </c>
      <c r="H32" s="161" t="s">
        <v>408</v>
      </c>
      <c r="I32" s="147" t="s">
        <v>408</v>
      </c>
      <c r="J32" s="147" t="s">
        <v>408</v>
      </c>
      <c r="K32" s="147" t="s">
        <v>408</v>
      </c>
      <c r="L32" s="147" t="s">
        <v>408</v>
      </c>
      <c r="M32" s="161" t="s">
        <v>408</v>
      </c>
      <c r="N32" s="147" t="s">
        <v>408</v>
      </c>
      <c r="O32" s="147" t="s">
        <v>408</v>
      </c>
      <c r="P32" s="147" t="s">
        <v>408</v>
      </c>
      <c r="Q32" s="147" t="s">
        <v>408</v>
      </c>
      <c r="R32" s="161" t="s">
        <v>408</v>
      </c>
      <c r="S32" s="147" t="s">
        <v>408</v>
      </c>
      <c r="T32" s="147" t="s">
        <v>408</v>
      </c>
      <c r="U32" s="147" t="s">
        <v>408</v>
      </c>
      <c r="V32" s="147" t="s">
        <v>408</v>
      </c>
      <c r="W32" s="161" t="s">
        <v>408</v>
      </c>
    </row>
    <row r="33" spans="1:23" ht="51" x14ac:dyDescent="0.25">
      <c r="A33" s="139" t="s">
        <v>44</v>
      </c>
      <c r="B33" s="140" t="s">
        <v>45</v>
      </c>
      <c r="C33" s="154"/>
      <c r="D33" s="147" t="s">
        <v>408</v>
      </c>
      <c r="E33" s="147" t="s">
        <v>408</v>
      </c>
      <c r="F33" s="147" t="s">
        <v>408</v>
      </c>
      <c r="G33" s="147" t="s">
        <v>408</v>
      </c>
      <c r="H33" s="161" t="s">
        <v>408</v>
      </c>
      <c r="I33" s="147" t="s">
        <v>408</v>
      </c>
      <c r="J33" s="147" t="s">
        <v>408</v>
      </c>
      <c r="K33" s="147" t="s">
        <v>408</v>
      </c>
      <c r="L33" s="147" t="s">
        <v>408</v>
      </c>
      <c r="M33" s="161" t="s">
        <v>408</v>
      </c>
      <c r="N33" s="147" t="s">
        <v>408</v>
      </c>
      <c r="O33" s="147" t="s">
        <v>408</v>
      </c>
      <c r="P33" s="147" t="s">
        <v>408</v>
      </c>
      <c r="Q33" s="147" t="s">
        <v>408</v>
      </c>
      <c r="R33" s="161" t="s">
        <v>408</v>
      </c>
      <c r="S33" s="147" t="s">
        <v>408</v>
      </c>
      <c r="T33" s="147" t="s">
        <v>408</v>
      </c>
      <c r="U33" s="147" t="s">
        <v>408</v>
      </c>
      <c r="V33" s="147" t="s">
        <v>408</v>
      </c>
      <c r="W33" s="161" t="s">
        <v>408</v>
      </c>
    </row>
    <row r="34" spans="1:23" ht="38.25" x14ac:dyDescent="0.25">
      <c r="A34" s="139" t="s">
        <v>46</v>
      </c>
      <c r="B34" s="140" t="s">
        <v>47</v>
      </c>
      <c r="C34" s="154"/>
      <c r="D34" s="147" t="s">
        <v>408</v>
      </c>
      <c r="E34" s="147" t="s">
        <v>408</v>
      </c>
      <c r="F34" s="147" t="s">
        <v>408</v>
      </c>
      <c r="G34" s="147" t="s">
        <v>408</v>
      </c>
      <c r="H34" s="161" t="s">
        <v>408</v>
      </c>
      <c r="I34" s="147" t="s">
        <v>408</v>
      </c>
      <c r="J34" s="147" t="s">
        <v>408</v>
      </c>
      <c r="K34" s="147" t="s">
        <v>408</v>
      </c>
      <c r="L34" s="147" t="s">
        <v>408</v>
      </c>
      <c r="M34" s="161" t="s">
        <v>408</v>
      </c>
      <c r="N34" s="147" t="s">
        <v>408</v>
      </c>
      <c r="O34" s="147" t="s">
        <v>408</v>
      </c>
      <c r="P34" s="147" t="s">
        <v>408</v>
      </c>
      <c r="Q34" s="147" t="s">
        <v>408</v>
      </c>
      <c r="R34" s="161" t="s">
        <v>408</v>
      </c>
      <c r="S34" s="147" t="s">
        <v>408</v>
      </c>
      <c r="T34" s="147" t="s">
        <v>408</v>
      </c>
      <c r="U34" s="147" t="s">
        <v>408</v>
      </c>
      <c r="V34" s="147" t="s">
        <v>408</v>
      </c>
      <c r="W34" s="161" t="s">
        <v>408</v>
      </c>
    </row>
    <row r="35" spans="1:23" ht="38.25" x14ac:dyDescent="0.25">
      <c r="A35" s="142" t="s">
        <v>48</v>
      </c>
      <c r="B35" s="140" t="s">
        <v>49</v>
      </c>
      <c r="C35" s="154"/>
      <c r="D35" s="147" t="s">
        <v>408</v>
      </c>
      <c r="E35" s="147" t="s">
        <v>408</v>
      </c>
      <c r="F35" s="147" t="s">
        <v>408</v>
      </c>
      <c r="G35" s="147" t="s">
        <v>408</v>
      </c>
      <c r="H35" s="161" t="s">
        <v>408</v>
      </c>
      <c r="I35" s="147" t="s">
        <v>408</v>
      </c>
      <c r="J35" s="147" t="s">
        <v>408</v>
      </c>
      <c r="K35" s="147" t="s">
        <v>408</v>
      </c>
      <c r="L35" s="147" t="s">
        <v>408</v>
      </c>
      <c r="M35" s="161" t="s">
        <v>408</v>
      </c>
      <c r="N35" s="147" t="s">
        <v>408</v>
      </c>
      <c r="O35" s="147" t="s">
        <v>408</v>
      </c>
      <c r="P35" s="147" t="s">
        <v>408</v>
      </c>
      <c r="Q35" s="147" t="s">
        <v>408</v>
      </c>
      <c r="R35" s="161" t="s">
        <v>408</v>
      </c>
      <c r="S35" s="147" t="s">
        <v>408</v>
      </c>
      <c r="T35" s="147" t="s">
        <v>408</v>
      </c>
      <c r="U35" s="147" t="s">
        <v>408</v>
      </c>
      <c r="V35" s="147" t="s">
        <v>408</v>
      </c>
      <c r="W35" s="161" t="s">
        <v>408</v>
      </c>
    </row>
    <row r="36" spans="1:23" ht="25.5" x14ac:dyDescent="0.25">
      <c r="A36" s="139" t="s">
        <v>50</v>
      </c>
      <c r="B36" s="140" t="s">
        <v>51</v>
      </c>
      <c r="C36" s="154"/>
      <c r="D36" s="147" t="s">
        <v>408</v>
      </c>
      <c r="E36" s="147" t="s">
        <v>408</v>
      </c>
      <c r="F36" s="147" t="s">
        <v>408</v>
      </c>
      <c r="G36" s="147" t="s">
        <v>408</v>
      </c>
      <c r="H36" s="161" t="s">
        <v>408</v>
      </c>
      <c r="I36" s="147" t="s">
        <v>408</v>
      </c>
      <c r="J36" s="147" t="s">
        <v>408</v>
      </c>
      <c r="K36" s="147" t="s">
        <v>408</v>
      </c>
      <c r="L36" s="147" t="s">
        <v>408</v>
      </c>
      <c r="M36" s="161" t="s">
        <v>408</v>
      </c>
      <c r="N36" s="147" t="s">
        <v>408</v>
      </c>
      <c r="O36" s="147" t="s">
        <v>408</v>
      </c>
      <c r="P36" s="147" t="s">
        <v>408</v>
      </c>
      <c r="Q36" s="147" t="s">
        <v>408</v>
      </c>
      <c r="R36" s="161" t="s">
        <v>408</v>
      </c>
      <c r="S36" s="147" t="s">
        <v>408</v>
      </c>
      <c r="T36" s="147" t="s">
        <v>408</v>
      </c>
      <c r="U36" s="147" t="s">
        <v>408</v>
      </c>
      <c r="V36" s="147" t="s">
        <v>408</v>
      </c>
      <c r="W36" s="161" t="s">
        <v>408</v>
      </c>
    </row>
    <row r="37" spans="1:23" ht="76.5" x14ac:dyDescent="0.25">
      <c r="A37" s="139" t="s">
        <v>50</v>
      </c>
      <c r="B37" s="140" t="s">
        <v>52</v>
      </c>
      <c r="C37" s="154"/>
      <c r="D37" s="147" t="s">
        <v>408</v>
      </c>
      <c r="E37" s="147" t="s">
        <v>408</v>
      </c>
      <c r="F37" s="147" t="s">
        <v>408</v>
      </c>
      <c r="G37" s="147" t="s">
        <v>408</v>
      </c>
      <c r="H37" s="161" t="s">
        <v>408</v>
      </c>
      <c r="I37" s="147" t="s">
        <v>408</v>
      </c>
      <c r="J37" s="147" t="s">
        <v>408</v>
      </c>
      <c r="K37" s="147" t="s">
        <v>408</v>
      </c>
      <c r="L37" s="147" t="s">
        <v>408</v>
      </c>
      <c r="M37" s="161" t="s">
        <v>408</v>
      </c>
      <c r="N37" s="147" t="s">
        <v>408</v>
      </c>
      <c r="O37" s="147" t="s">
        <v>408</v>
      </c>
      <c r="P37" s="147" t="s">
        <v>408</v>
      </c>
      <c r="Q37" s="147" t="s">
        <v>408</v>
      </c>
      <c r="R37" s="161" t="s">
        <v>408</v>
      </c>
      <c r="S37" s="147" t="s">
        <v>408</v>
      </c>
      <c r="T37" s="147" t="s">
        <v>408</v>
      </c>
      <c r="U37" s="147" t="s">
        <v>408</v>
      </c>
      <c r="V37" s="147" t="s">
        <v>408</v>
      </c>
      <c r="W37" s="161" t="s">
        <v>408</v>
      </c>
    </row>
    <row r="38" spans="1:23" ht="63.75" x14ac:dyDescent="0.25">
      <c r="A38" s="139" t="s">
        <v>50</v>
      </c>
      <c r="B38" s="140" t="s">
        <v>53</v>
      </c>
      <c r="C38" s="154"/>
      <c r="D38" s="147" t="s">
        <v>408</v>
      </c>
      <c r="E38" s="147" t="s">
        <v>408</v>
      </c>
      <c r="F38" s="147" t="s">
        <v>408</v>
      </c>
      <c r="G38" s="147" t="s">
        <v>408</v>
      </c>
      <c r="H38" s="161" t="s">
        <v>408</v>
      </c>
      <c r="I38" s="147" t="s">
        <v>408</v>
      </c>
      <c r="J38" s="147" t="s">
        <v>408</v>
      </c>
      <c r="K38" s="147" t="s">
        <v>408</v>
      </c>
      <c r="L38" s="147" t="s">
        <v>408</v>
      </c>
      <c r="M38" s="161" t="s">
        <v>408</v>
      </c>
      <c r="N38" s="147" t="s">
        <v>408</v>
      </c>
      <c r="O38" s="147" t="s">
        <v>408</v>
      </c>
      <c r="P38" s="147" t="s">
        <v>408</v>
      </c>
      <c r="Q38" s="147" t="s">
        <v>408</v>
      </c>
      <c r="R38" s="161" t="s">
        <v>408</v>
      </c>
      <c r="S38" s="147" t="s">
        <v>408</v>
      </c>
      <c r="T38" s="147" t="s">
        <v>408</v>
      </c>
      <c r="U38" s="147" t="s">
        <v>408</v>
      </c>
      <c r="V38" s="147" t="s">
        <v>408</v>
      </c>
      <c r="W38" s="161" t="s">
        <v>408</v>
      </c>
    </row>
    <row r="39" spans="1:23" ht="76.5" x14ac:dyDescent="0.25">
      <c r="A39" s="139" t="s">
        <v>50</v>
      </c>
      <c r="B39" s="140" t="s">
        <v>54</v>
      </c>
      <c r="C39" s="154"/>
      <c r="D39" s="147" t="s">
        <v>408</v>
      </c>
      <c r="E39" s="147" t="s">
        <v>408</v>
      </c>
      <c r="F39" s="147" t="s">
        <v>408</v>
      </c>
      <c r="G39" s="147" t="s">
        <v>408</v>
      </c>
      <c r="H39" s="161" t="s">
        <v>408</v>
      </c>
      <c r="I39" s="147" t="s">
        <v>408</v>
      </c>
      <c r="J39" s="147" t="s">
        <v>408</v>
      </c>
      <c r="K39" s="147" t="s">
        <v>408</v>
      </c>
      <c r="L39" s="147" t="s">
        <v>408</v>
      </c>
      <c r="M39" s="161" t="s">
        <v>408</v>
      </c>
      <c r="N39" s="147" t="s">
        <v>408</v>
      </c>
      <c r="O39" s="147" t="s">
        <v>408</v>
      </c>
      <c r="P39" s="147" t="s">
        <v>408</v>
      </c>
      <c r="Q39" s="147" t="s">
        <v>408</v>
      </c>
      <c r="R39" s="161" t="s">
        <v>408</v>
      </c>
      <c r="S39" s="147" t="s">
        <v>408</v>
      </c>
      <c r="T39" s="147" t="s">
        <v>408</v>
      </c>
      <c r="U39" s="147" t="s">
        <v>408</v>
      </c>
      <c r="V39" s="147" t="s">
        <v>408</v>
      </c>
      <c r="W39" s="161" t="s">
        <v>408</v>
      </c>
    </row>
    <row r="40" spans="1:23" ht="25.5" x14ac:dyDescent="0.25">
      <c r="A40" s="139" t="s">
        <v>55</v>
      </c>
      <c r="B40" s="140" t="s">
        <v>51</v>
      </c>
      <c r="C40" s="154"/>
      <c r="D40" s="147" t="s">
        <v>408</v>
      </c>
      <c r="E40" s="147" t="s">
        <v>408</v>
      </c>
      <c r="F40" s="147" t="s">
        <v>408</v>
      </c>
      <c r="G40" s="147" t="s">
        <v>408</v>
      </c>
      <c r="H40" s="161" t="s">
        <v>408</v>
      </c>
      <c r="I40" s="147" t="s">
        <v>408</v>
      </c>
      <c r="J40" s="147" t="s">
        <v>408</v>
      </c>
      <c r="K40" s="147" t="s">
        <v>408</v>
      </c>
      <c r="L40" s="147" t="s">
        <v>408</v>
      </c>
      <c r="M40" s="161" t="s">
        <v>408</v>
      </c>
      <c r="N40" s="147" t="s">
        <v>408</v>
      </c>
      <c r="O40" s="147" t="s">
        <v>408</v>
      </c>
      <c r="P40" s="147" t="s">
        <v>408</v>
      </c>
      <c r="Q40" s="147" t="s">
        <v>408</v>
      </c>
      <c r="R40" s="161" t="s">
        <v>408</v>
      </c>
      <c r="S40" s="147" t="s">
        <v>408</v>
      </c>
      <c r="T40" s="147" t="s">
        <v>408</v>
      </c>
      <c r="U40" s="147" t="s">
        <v>408</v>
      </c>
      <c r="V40" s="147" t="s">
        <v>408</v>
      </c>
      <c r="W40" s="161" t="s">
        <v>408</v>
      </c>
    </row>
    <row r="41" spans="1:23" ht="76.5" x14ac:dyDescent="0.25">
      <c r="A41" s="139" t="s">
        <v>55</v>
      </c>
      <c r="B41" s="140" t="s">
        <v>52</v>
      </c>
      <c r="C41" s="154"/>
      <c r="D41" s="147" t="s">
        <v>408</v>
      </c>
      <c r="E41" s="147" t="s">
        <v>408</v>
      </c>
      <c r="F41" s="147" t="s">
        <v>408</v>
      </c>
      <c r="G41" s="147" t="s">
        <v>408</v>
      </c>
      <c r="H41" s="161" t="s">
        <v>408</v>
      </c>
      <c r="I41" s="147" t="s">
        <v>408</v>
      </c>
      <c r="J41" s="147" t="s">
        <v>408</v>
      </c>
      <c r="K41" s="147" t="s">
        <v>408</v>
      </c>
      <c r="L41" s="147" t="s">
        <v>408</v>
      </c>
      <c r="M41" s="161" t="s">
        <v>408</v>
      </c>
      <c r="N41" s="147" t="s">
        <v>408</v>
      </c>
      <c r="O41" s="147" t="s">
        <v>408</v>
      </c>
      <c r="P41" s="147" t="s">
        <v>408</v>
      </c>
      <c r="Q41" s="147" t="s">
        <v>408</v>
      </c>
      <c r="R41" s="161" t="s">
        <v>408</v>
      </c>
      <c r="S41" s="147" t="s">
        <v>408</v>
      </c>
      <c r="T41" s="147" t="s">
        <v>408</v>
      </c>
      <c r="U41" s="147" t="s">
        <v>408</v>
      </c>
      <c r="V41" s="147" t="s">
        <v>408</v>
      </c>
      <c r="W41" s="161" t="s">
        <v>408</v>
      </c>
    </row>
    <row r="42" spans="1:23" ht="63.75" x14ac:dyDescent="0.25">
      <c r="A42" s="139" t="s">
        <v>55</v>
      </c>
      <c r="B42" s="140" t="s">
        <v>53</v>
      </c>
      <c r="C42" s="154"/>
      <c r="D42" s="147" t="s">
        <v>408</v>
      </c>
      <c r="E42" s="147" t="s">
        <v>408</v>
      </c>
      <c r="F42" s="147" t="s">
        <v>408</v>
      </c>
      <c r="G42" s="147" t="s">
        <v>408</v>
      </c>
      <c r="H42" s="161" t="s">
        <v>408</v>
      </c>
      <c r="I42" s="147" t="s">
        <v>408</v>
      </c>
      <c r="J42" s="147" t="s">
        <v>408</v>
      </c>
      <c r="K42" s="147" t="s">
        <v>408</v>
      </c>
      <c r="L42" s="147" t="s">
        <v>408</v>
      </c>
      <c r="M42" s="161" t="s">
        <v>408</v>
      </c>
      <c r="N42" s="147" t="s">
        <v>408</v>
      </c>
      <c r="O42" s="147" t="s">
        <v>408</v>
      </c>
      <c r="P42" s="147" t="s">
        <v>408</v>
      </c>
      <c r="Q42" s="147" t="s">
        <v>408</v>
      </c>
      <c r="R42" s="161" t="s">
        <v>408</v>
      </c>
      <c r="S42" s="147" t="s">
        <v>408</v>
      </c>
      <c r="T42" s="147" t="s">
        <v>408</v>
      </c>
      <c r="U42" s="147" t="s">
        <v>408</v>
      </c>
      <c r="V42" s="147" t="s">
        <v>408</v>
      </c>
      <c r="W42" s="161" t="s">
        <v>408</v>
      </c>
    </row>
    <row r="43" spans="1:23" ht="76.5" x14ac:dyDescent="0.25">
      <c r="A43" s="139" t="s">
        <v>55</v>
      </c>
      <c r="B43" s="140" t="s">
        <v>56</v>
      </c>
      <c r="C43" s="154"/>
      <c r="D43" s="147" t="s">
        <v>408</v>
      </c>
      <c r="E43" s="147" t="s">
        <v>408</v>
      </c>
      <c r="F43" s="147" t="s">
        <v>408</v>
      </c>
      <c r="G43" s="147" t="s">
        <v>408</v>
      </c>
      <c r="H43" s="161" t="s">
        <v>408</v>
      </c>
      <c r="I43" s="147" t="s">
        <v>408</v>
      </c>
      <c r="J43" s="147" t="s">
        <v>408</v>
      </c>
      <c r="K43" s="147" t="s">
        <v>408</v>
      </c>
      <c r="L43" s="147" t="s">
        <v>408</v>
      </c>
      <c r="M43" s="161" t="s">
        <v>408</v>
      </c>
      <c r="N43" s="147" t="s">
        <v>408</v>
      </c>
      <c r="O43" s="147" t="s">
        <v>408</v>
      </c>
      <c r="P43" s="147" t="s">
        <v>408</v>
      </c>
      <c r="Q43" s="147" t="s">
        <v>408</v>
      </c>
      <c r="R43" s="161" t="s">
        <v>408</v>
      </c>
      <c r="S43" s="147" t="s">
        <v>408</v>
      </c>
      <c r="T43" s="147" t="s">
        <v>408</v>
      </c>
      <c r="U43" s="147" t="s">
        <v>408</v>
      </c>
      <c r="V43" s="147" t="s">
        <v>408</v>
      </c>
      <c r="W43" s="161" t="s">
        <v>408</v>
      </c>
    </row>
    <row r="44" spans="1:23" ht="63.75" x14ac:dyDescent="0.25">
      <c r="A44" s="142" t="s">
        <v>57</v>
      </c>
      <c r="B44" s="140" t="s">
        <v>58</v>
      </c>
      <c r="C44" s="154"/>
      <c r="D44" s="147" t="s">
        <v>408</v>
      </c>
      <c r="E44" s="147" t="s">
        <v>408</v>
      </c>
      <c r="F44" s="147" t="s">
        <v>408</v>
      </c>
      <c r="G44" s="147" t="s">
        <v>408</v>
      </c>
      <c r="H44" s="161" t="s">
        <v>408</v>
      </c>
      <c r="I44" s="147" t="s">
        <v>408</v>
      </c>
      <c r="J44" s="147" t="s">
        <v>408</v>
      </c>
      <c r="K44" s="147" t="s">
        <v>408</v>
      </c>
      <c r="L44" s="147" t="s">
        <v>408</v>
      </c>
      <c r="M44" s="161" t="s">
        <v>408</v>
      </c>
      <c r="N44" s="147" t="s">
        <v>408</v>
      </c>
      <c r="O44" s="147" t="s">
        <v>408</v>
      </c>
      <c r="P44" s="147" t="s">
        <v>408</v>
      </c>
      <c r="Q44" s="147" t="s">
        <v>408</v>
      </c>
      <c r="R44" s="161" t="s">
        <v>408</v>
      </c>
      <c r="S44" s="147" t="s">
        <v>408</v>
      </c>
      <c r="T44" s="147" t="s">
        <v>408</v>
      </c>
      <c r="U44" s="147" t="s">
        <v>408</v>
      </c>
      <c r="V44" s="147" t="s">
        <v>408</v>
      </c>
      <c r="W44" s="161" t="s">
        <v>408</v>
      </c>
    </row>
    <row r="45" spans="1:23" ht="51" x14ac:dyDescent="0.25">
      <c r="A45" s="139" t="s">
        <v>59</v>
      </c>
      <c r="B45" s="140" t="s">
        <v>60</v>
      </c>
      <c r="C45" s="154"/>
      <c r="D45" s="147" t="s">
        <v>408</v>
      </c>
      <c r="E45" s="147" t="s">
        <v>408</v>
      </c>
      <c r="F45" s="147" t="s">
        <v>408</v>
      </c>
      <c r="G45" s="147" t="s">
        <v>408</v>
      </c>
      <c r="H45" s="161" t="s">
        <v>408</v>
      </c>
      <c r="I45" s="147" t="s">
        <v>408</v>
      </c>
      <c r="J45" s="147" t="s">
        <v>408</v>
      </c>
      <c r="K45" s="147" t="s">
        <v>408</v>
      </c>
      <c r="L45" s="147" t="s">
        <v>408</v>
      </c>
      <c r="M45" s="161" t="s">
        <v>408</v>
      </c>
      <c r="N45" s="147" t="s">
        <v>408</v>
      </c>
      <c r="O45" s="147" t="s">
        <v>408</v>
      </c>
      <c r="P45" s="147" t="s">
        <v>408</v>
      </c>
      <c r="Q45" s="147" t="s">
        <v>408</v>
      </c>
      <c r="R45" s="161" t="s">
        <v>408</v>
      </c>
      <c r="S45" s="147" t="s">
        <v>408</v>
      </c>
      <c r="T45" s="147" t="s">
        <v>408</v>
      </c>
      <c r="U45" s="147" t="s">
        <v>408</v>
      </c>
      <c r="V45" s="147" t="s">
        <v>408</v>
      </c>
      <c r="W45" s="161" t="s">
        <v>408</v>
      </c>
    </row>
    <row r="46" spans="1:23" ht="63.75" x14ac:dyDescent="0.25">
      <c r="A46" s="139" t="s">
        <v>61</v>
      </c>
      <c r="B46" s="140" t="s">
        <v>62</v>
      </c>
      <c r="C46" s="154"/>
      <c r="D46" s="147" t="s">
        <v>408</v>
      </c>
      <c r="E46" s="147" t="s">
        <v>408</v>
      </c>
      <c r="F46" s="147" t="s">
        <v>408</v>
      </c>
      <c r="G46" s="147" t="s">
        <v>408</v>
      </c>
      <c r="H46" s="161" t="s">
        <v>408</v>
      </c>
      <c r="I46" s="147" t="s">
        <v>408</v>
      </c>
      <c r="J46" s="147" t="s">
        <v>408</v>
      </c>
      <c r="K46" s="147" t="s">
        <v>408</v>
      </c>
      <c r="L46" s="147" t="s">
        <v>408</v>
      </c>
      <c r="M46" s="161" t="s">
        <v>408</v>
      </c>
      <c r="N46" s="147" t="s">
        <v>408</v>
      </c>
      <c r="O46" s="147" t="s">
        <v>408</v>
      </c>
      <c r="P46" s="147" t="s">
        <v>408</v>
      </c>
      <c r="Q46" s="147" t="s">
        <v>408</v>
      </c>
      <c r="R46" s="161" t="s">
        <v>408</v>
      </c>
      <c r="S46" s="147" t="s">
        <v>408</v>
      </c>
      <c r="T46" s="147" t="s">
        <v>408</v>
      </c>
      <c r="U46" s="147" t="s">
        <v>408</v>
      </c>
      <c r="V46" s="147" t="s">
        <v>408</v>
      </c>
      <c r="W46" s="161" t="s">
        <v>408</v>
      </c>
    </row>
    <row r="47" spans="1:23" ht="25.5" x14ac:dyDescent="0.25">
      <c r="A47" s="10" t="s">
        <v>63</v>
      </c>
      <c r="B47" s="140" t="s">
        <v>64</v>
      </c>
      <c r="C47" s="154"/>
      <c r="D47" s="147" t="s">
        <v>408</v>
      </c>
      <c r="E47" s="147" t="s">
        <v>408</v>
      </c>
      <c r="F47" s="147" t="s">
        <v>408</v>
      </c>
      <c r="G47" s="147" t="s">
        <v>408</v>
      </c>
      <c r="H47" s="161" t="s">
        <v>408</v>
      </c>
      <c r="I47" s="147" t="s">
        <v>408</v>
      </c>
      <c r="J47" s="147" t="s">
        <v>408</v>
      </c>
      <c r="K47" s="147" t="s">
        <v>408</v>
      </c>
      <c r="L47" s="147" t="s">
        <v>408</v>
      </c>
      <c r="M47" s="161" t="s">
        <v>408</v>
      </c>
      <c r="N47" s="147" t="s">
        <v>408</v>
      </c>
      <c r="O47" s="147" t="s">
        <v>408</v>
      </c>
      <c r="P47" s="147" t="s">
        <v>408</v>
      </c>
      <c r="Q47" s="147" t="s">
        <v>408</v>
      </c>
      <c r="R47" s="161" t="s">
        <v>408</v>
      </c>
      <c r="S47" s="147" t="s">
        <v>408</v>
      </c>
      <c r="T47" s="147" t="s">
        <v>408</v>
      </c>
      <c r="U47" s="147" t="s">
        <v>408</v>
      </c>
      <c r="V47" s="147" t="s">
        <v>408</v>
      </c>
      <c r="W47" s="161" t="s">
        <v>408</v>
      </c>
    </row>
    <row r="48" spans="1:23" ht="51" x14ac:dyDescent="0.25">
      <c r="A48" s="142" t="s">
        <v>65</v>
      </c>
      <c r="B48" s="140" t="s">
        <v>66</v>
      </c>
      <c r="C48" s="154"/>
      <c r="D48" s="147" t="s">
        <v>408</v>
      </c>
      <c r="E48" s="147" t="s">
        <v>408</v>
      </c>
      <c r="F48" s="147" t="s">
        <v>408</v>
      </c>
      <c r="G48" s="147" t="s">
        <v>408</v>
      </c>
      <c r="H48" s="161" t="s">
        <v>408</v>
      </c>
      <c r="I48" s="147" t="s">
        <v>408</v>
      </c>
      <c r="J48" s="147" t="s">
        <v>408</v>
      </c>
      <c r="K48" s="147" t="s">
        <v>408</v>
      </c>
      <c r="L48" s="147" t="s">
        <v>408</v>
      </c>
      <c r="M48" s="161" t="s">
        <v>408</v>
      </c>
      <c r="N48" s="147" t="s">
        <v>408</v>
      </c>
      <c r="O48" s="147" t="s">
        <v>408</v>
      </c>
      <c r="P48" s="147" t="s">
        <v>408</v>
      </c>
      <c r="Q48" s="147" t="s">
        <v>408</v>
      </c>
      <c r="R48" s="161" t="s">
        <v>408</v>
      </c>
      <c r="S48" s="147" t="s">
        <v>408</v>
      </c>
      <c r="T48" s="147" t="s">
        <v>408</v>
      </c>
      <c r="U48" s="147" t="s">
        <v>408</v>
      </c>
      <c r="V48" s="147" t="s">
        <v>408</v>
      </c>
      <c r="W48" s="161" t="s">
        <v>408</v>
      </c>
    </row>
    <row r="49" spans="1:23" s="35" customFormat="1" ht="25.5" x14ac:dyDescent="0.25">
      <c r="A49" s="115" t="s">
        <v>67</v>
      </c>
      <c r="B49" s="97" t="s">
        <v>68</v>
      </c>
      <c r="C49" s="120"/>
      <c r="D49" s="160" t="s">
        <v>408</v>
      </c>
      <c r="E49" s="160" t="s">
        <v>408</v>
      </c>
      <c r="F49" s="160" t="s">
        <v>408</v>
      </c>
      <c r="G49" s="160" t="s">
        <v>408</v>
      </c>
      <c r="H49" s="160" t="s">
        <v>408</v>
      </c>
      <c r="I49" s="160" t="s">
        <v>408</v>
      </c>
      <c r="J49" s="160" t="s">
        <v>408</v>
      </c>
      <c r="K49" s="160" t="s">
        <v>408</v>
      </c>
      <c r="L49" s="160" t="s">
        <v>408</v>
      </c>
      <c r="M49" s="160" t="s">
        <v>408</v>
      </c>
      <c r="N49" s="160" t="s">
        <v>408</v>
      </c>
      <c r="O49" s="160" t="s">
        <v>408</v>
      </c>
      <c r="P49" s="160" t="s">
        <v>408</v>
      </c>
      <c r="Q49" s="160" t="s">
        <v>408</v>
      </c>
      <c r="R49" s="160" t="s">
        <v>408</v>
      </c>
      <c r="S49" s="160" t="s">
        <v>408</v>
      </c>
      <c r="T49" s="160" t="s">
        <v>408</v>
      </c>
      <c r="U49" s="160" t="s">
        <v>408</v>
      </c>
      <c r="V49" s="160" t="s">
        <v>408</v>
      </c>
      <c r="W49" s="160" t="s">
        <v>408</v>
      </c>
    </row>
    <row r="50" spans="1:23" s="60" customFormat="1" ht="51.75" x14ac:dyDescent="0.25">
      <c r="A50" s="215" t="s">
        <v>67</v>
      </c>
      <c r="B50" s="53" t="s">
        <v>275</v>
      </c>
      <c r="C50" s="156" t="s">
        <v>340</v>
      </c>
      <c r="D50" s="50">
        <v>0</v>
      </c>
      <c r="E50" s="50">
        <v>0</v>
      </c>
      <c r="F50" s="50">
        <v>0</v>
      </c>
      <c r="G50" s="50">
        <v>0</v>
      </c>
      <c r="H50" s="162">
        <f t="shared" ref="H50:H72" si="0">D50+E50+F50+G50</f>
        <v>0</v>
      </c>
      <c r="I50" s="50">
        <v>0</v>
      </c>
      <c r="J50" s="50">
        <v>0</v>
      </c>
      <c r="K50" s="50">
        <v>0</v>
      </c>
      <c r="L50" s="50">
        <v>0</v>
      </c>
      <c r="M50" s="162">
        <f t="shared" ref="M50:M72" si="1">I50+J50+K50+L50</f>
        <v>0</v>
      </c>
      <c r="N50" s="50">
        <v>0</v>
      </c>
      <c r="O50" s="50">
        <v>0</v>
      </c>
      <c r="P50" s="50">
        <v>0</v>
      </c>
      <c r="Q50" s="50">
        <v>0</v>
      </c>
      <c r="R50" s="162">
        <f t="shared" ref="R50:R72" si="2">N50+O50+P50+Q50</f>
        <v>0</v>
      </c>
      <c r="S50" s="50">
        <v>0</v>
      </c>
      <c r="T50" s="50">
        <v>0</v>
      </c>
      <c r="U50" s="50">
        <v>0</v>
      </c>
      <c r="V50" s="50">
        <v>0</v>
      </c>
      <c r="W50" s="162">
        <f t="shared" ref="W50:W72" si="3">S50+T50+U50+V50</f>
        <v>0</v>
      </c>
    </row>
    <row r="51" spans="1:23" s="60" customFormat="1" ht="51.75" x14ac:dyDescent="0.25">
      <c r="A51" s="215" t="s">
        <v>67</v>
      </c>
      <c r="B51" s="53" t="s">
        <v>276</v>
      </c>
      <c r="C51" s="156" t="s">
        <v>341</v>
      </c>
      <c r="D51" s="50">
        <v>0</v>
      </c>
      <c r="E51" s="50">
        <v>0</v>
      </c>
      <c r="F51" s="50">
        <v>0</v>
      </c>
      <c r="G51" s="50">
        <v>0</v>
      </c>
      <c r="H51" s="162">
        <f t="shared" si="0"/>
        <v>0</v>
      </c>
      <c r="I51" s="50">
        <v>0</v>
      </c>
      <c r="J51" s="50">
        <v>0</v>
      </c>
      <c r="K51" s="50">
        <v>0</v>
      </c>
      <c r="L51" s="50">
        <v>0</v>
      </c>
      <c r="M51" s="162">
        <f t="shared" si="1"/>
        <v>0</v>
      </c>
      <c r="N51" s="50">
        <v>0</v>
      </c>
      <c r="O51" s="50">
        <v>0</v>
      </c>
      <c r="P51" s="216">
        <v>0</v>
      </c>
      <c r="Q51" s="50">
        <v>0</v>
      </c>
      <c r="R51" s="162">
        <f t="shared" si="2"/>
        <v>0</v>
      </c>
      <c r="S51" s="50">
        <v>0</v>
      </c>
      <c r="T51" s="50">
        <v>0</v>
      </c>
      <c r="U51" s="50">
        <v>0</v>
      </c>
      <c r="V51" s="50">
        <v>0</v>
      </c>
      <c r="W51" s="162">
        <f t="shared" si="3"/>
        <v>0</v>
      </c>
    </row>
    <row r="52" spans="1:23" ht="51.75" x14ac:dyDescent="0.25">
      <c r="A52" s="139" t="s">
        <v>67</v>
      </c>
      <c r="B52" s="8" t="s">
        <v>277</v>
      </c>
      <c r="C52" s="155" t="s">
        <v>342</v>
      </c>
      <c r="D52" s="50">
        <v>0</v>
      </c>
      <c r="E52" s="165">
        <v>16</v>
      </c>
      <c r="F52" s="148">
        <v>0</v>
      </c>
      <c r="G52" s="148">
        <v>0</v>
      </c>
      <c r="H52" s="162">
        <f t="shared" si="0"/>
        <v>16</v>
      </c>
      <c r="I52" s="236">
        <v>0</v>
      </c>
      <c r="J52" s="237">
        <v>16</v>
      </c>
      <c r="K52" s="238">
        <v>0</v>
      </c>
      <c r="L52" s="238">
        <v>0</v>
      </c>
      <c r="M52" s="239">
        <f t="shared" si="1"/>
        <v>16</v>
      </c>
      <c r="N52" s="50">
        <v>0</v>
      </c>
      <c r="O52" s="165">
        <v>15</v>
      </c>
      <c r="P52" s="148">
        <v>0</v>
      </c>
      <c r="Q52" s="148">
        <v>0</v>
      </c>
      <c r="R52" s="162">
        <f t="shared" si="2"/>
        <v>15</v>
      </c>
      <c r="S52" s="236">
        <v>0</v>
      </c>
      <c r="T52" s="237">
        <v>15</v>
      </c>
      <c r="U52" s="238">
        <v>0</v>
      </c>
      <c r="V52" s="238">
        <v>0</v>
      </c>
      <c r="W52" s="239">
        <f t="shared" si="3"/>
        <v>15</v>
      </c>
    </row>
    <row r="53" spans="1:23" ht="51.75" x14ac:dyDescent="0.25">
      <c r="A53" s="143" t="s">
        <v>67</v>
      </c>
      <c r="B53" s="8" t="s">
        <v>278</v>
      </c>
      <c r="C53" s="155" t="s">
        <v>343</v>
      </c>
      <c r="D53" s="50">
        <v>0</v>
      </c>
      <c r="E53" s="50">
        <v>0</v>
      </c>
      <c r="F53" s="165">
        <v>8</v>
      </c>
      <c r="G53" s="148">
        <v>0</v>
      </c>
      <c r="H53" s="162">
        <f t="shared" si="0"/>
        <v>8</v>
      </c>
      <c r="I53" s="236">
        <v>0</v>
      </c>
      <c r="J53" s="238">
        <v>0</v>
      </c>
      <c r="K53" s="237">
        <v>0</v>
      </c>
      <c r="L53" s="238">
        <v>0</v>
      </c>
      <c r="M53" s="239">
        <f t="shared" si="1"/>
        <v>0</v>
      </c>
      <c r="N53" s="50">
        <v>0</v>
      </c>
      <c r="O53" s="148">
        <v>0</v>
      </c>
      <c r="P53" s="165">
        <v>6</v>
      </c>
      <c r="Q53" s="148">
        <v>0</v>
      </c>
      <c r="R53" s="162">
        <f t="shared" si="2"/>
        <v>6</v>
      </c>
      <c r="S53" s="236">
        <v>0</v>
      </c>
      <c r="T53" s="238">
        <v>0</v>
      </c>
      <c r="U53" s="237">
        <v>0</v>
      </c>
      <c r="V53" s="238">
        <v>0</v>
      </c>
      <c r="W53" s="239">
        <f t="shared" si="3"/>
        <v>0</v>
      </c>
    </row>
    <row r="54" spans="1:23" ht="51.75" x14ac:dyDescent="0.25">
      <c r="A54" s="139" t="s">
        <v>67</v>
      </c>
      <c r="B54" s="8" t="s">
        <v>279</v>
      </c>
      <c r="C54" s="155" t="s">
        <v>344</v>
      </c>
      <c r="D54" s="148">
        <v>0</v>
      </c>
      <c r="E54" s="148">
        <v>0</v>
      </c>
      <c r="F54" s="148">
        <v>0</v>
      </c>
      <c r="G54" s="148">
        <v>0</v>
      </c>
      <c r="H54" s="162">
        <f t="shared" si="0"/>
        <v>0</v>
      </c>
      <c r="I54" s="148">
        <v>0</v>
      </c>
      <c r="J54" s="148">
        <v>0</v>
      </c>
      <c r="K54" s="148">
        <v>0</v>
      </c>
      <c r="L54" s="148">
        <v>0</v>
      </c>
      <c r="M54" s="162">
        <f t="shared" si="1"/>
        <v>0</v>
      </c>
      <c r="N54" s="148">
        <v>0</v>
      </c>
      <c r="O54" s="148">
        <v>0</v>
      </c>
      <c r="P54" s="148">
        <v>0</v>
      </c>
      <c r="Q54" s="148">
        <v>0</v>
      </c>
      <c r="R54" s="162">
        <f t="shared" si="2"/>
        <v>0</v>
      </c>
      <c r="S54" s="148">
        <v>0</v>
      </c>
      <c r="T54" s="148">
        <v>0</v>
      </c>
      <c r="U54" s="148">
        <v>0</v>
      </c>
      <c r="V54" s="148">
        <v>0</v>
      </c>
      <c r="W54" s="162">
        <f t="shared" si="3"/>
        <v>0</v>
      </c>
    </row>
    <row r="55" spans="1:23" ht="51.75" x14ac:dyDescent="0.25">
      <c r="A55" s="143" t="s">
        <v>67</v>
      </c>
      <c r="B55" s="8" t="s">
        <v>280</v>
      </c>
      <c r="C55" s="155" t="s">
        <v>345</v>
      </c>
      <c r="D55" s="148">
        <v>0</v>
      </c>
      <c r="E55" s="148">
        <v>0</v>
      </c>
      <c r="F55" s="148">
        <v>0</v>
      </c>
      <c r="G55" s="148">
        <v>0</v>
      </c>
      <c r="H55" s="162">
        <f t="shared" si="0"/>
        <v>0</v>
      </c>
      <c r="I55" s="149">
        <v>0</v>
      </c>
      <c r="J55" s="149">
        <v>0</v>
      </c>
      <c r="K55" s="149">
        <v>0</v>
      </c>
      <c r="L55" s="149">
        <v>0</v>
      </c>
      <c r="M55" s="162">
        <f t="shared" si="1"/>
        <v>0</v>
      </c>
      <c r="N55" s="149">
        <v>0</v>
      </c>
      <c r="O55" s="149">
        <v>0</v>
      </c>
      <c r="P55" s="149">
        <v>0</v>
      </c>
      <c r="Q55" s="149">
        <v>0</v>
      </c>
      <c r="R55" s="162">
        <f t="shared" si="2"/>
        <v>0</v>
      </c>
      <c r="S55" s="149">
        <v>0</v>
      </c>
      <c r="T55" s="149">
        <v>0</v>
      </c>
      <c r="U55" s="149">
        <v>0</v>
      </c>
      <c r="V55" s="149">
        <v>0</v>
      </c>
      <c r="W55" s="162">
        <f t="shared" si="3"/>
        <v>0</v>
      </c>
    </row>
    <row r="56" spans="1:23" ht="51.75" x14ac:dyDescent="0.25">
      <c r="A56" s="139" t="s">
        <v>67</v>
      </c>
      <c r="B56" s="8" t="s">
        <v>281</v>
      </c>
      <c r="C56" s="155" t="s">
        <v>346</v>
      </c>
      <c r="D56" s="148">
        <v>0</v>
      </c>
      <c r="E56" s="148">
        <v>0</v>
      </c>
      <c r="F56" s="148">
        <v>0</v>
      </c>
      <c r="G56" s="148">
        <v>0</v>
      </c>
      <c r="H56" s="162">
        <f t="shared" si="0"/>
        <v>0</v>
      </c>
      <c r="I56" s="149">
        <v>0</v>
      </c>
      <c r="J56" s="149">
        <v>0</v>
      </c>
      <c r="K56" s="149">
        <v>0</v>
      </c>
      <c r="L56" s="149">
        <v>0</v>
      </c>
      <c r="M56" s="162">
        <f t="shared" si="1"/>
        <v>0</v>
      </c>
      <c r="N56" s="149">
        <v>0</v>
      </c>
      <c r="O56" s="149">
        <v>0</v>
      </c>
      <c r="P56" s="149">
        <v>0</v>
      </c>
      <c r="Q56" s="149">
        <v>0</v>
      </c>
      <c r="R56" s="162">
        <f t="shared" si="2"/>
        <v>0</v>
      </c>
      <c r="S56" s="149">
        <v>0</v>
      </c>
      <c r="T56" s="149">
        <v>0</v>
      </c>
      <c r="U56" s="149">
        <v>0</v>
      </c>
      <c r="V56" s="149">
        <v>0</v>
      </c>
      <c r="W56" s="162">
        <f t="shared" si="3"/>
        <v>0</v>
      </c>
    </row>
    <row r="57" spans="1:23" ht="41.25" customHeight="1" x14ac:dyDescent="0.25">
      <c r="A57" s="143" t="s">
        <v>67</v>
      </c>
      <c r="B57" s="8" t="s">
        <v>282</v>
      </c>
      <c r="C57" s="155" t="s">
        <v>347</v>
      </c>
      <c r="D57" s="148">
        <v>0</v>
      </c>
      <c r="E57" s="148">
        <v>0</v>
      </c>
      <c r="F57" s="148">
        <v>0</v>
      </c>
      <c r="G57" s="148">
        <v>0</v>
      </c>
      <c r="H57" s="162">
        <f t="shared" si="0"/>
        <v>0</v>
      </c>
      <c r="I57" s="149">
        <v>0</v>
      </c>
      <c r="J57" s="149">
        <v>0</v>
      </c>
      <c r="K57" s="149">
        <v>0</v>
      </c>
      <c r="L57" s="149">
        <v>0</v>
      </c>
      <c r="M57" s="162">
        <f t="shared" si="1"/>
        <v>0</v>
      </c>
      <c r="N57" s="149">
        <v>0</v>
      </c>
      <c r="O57" s="149">
        <v>0</v>
      </c>
      <c r="P57" s="149">
        <v>0</v>
      </c>
      <c r="Q57" s="149">
        <v>0</v>
      </c>
      <c r="R57" s="162">
        <f t="shared" si="2"/>
        <v>0</v>
      </c>
      <c r="S57" s="149">
        <v>0</v>
      </c>
      <c r="T57" s="149">
        <v>0</v>
      </c>
      <c r="U57" s="149">
        <v>0</v>
      </c>
      <c r="V57" s="149">
        <v>0</v>
      </c>
      <c r="W57" s="162">
        <f t="shared" si="3"/>
        <v>0</v>
      </c>
    </row>
    <row r="58" spans="1:23" ht="51.75" x14ac:dyDescent="0.25">
      <c r="A58" s="139" t="s">
        <v>67</v>
      </c>
      <c r="B58" s="8" t="s">
        <v>283</v>
      </c>
      <c r="C58" s="155" t="s">
        <v>348</v>
      </c>
      <c r="D58" s="148">
        <v>0</v>
      </c>
      <c r="E58" s="148">
        <v>0</v>
      </c>
      <c r="F58" s="148">
        <v>0</v>
      </c>
      <c r="G58" s="148">
        <v>0</v>
      </c>
      <c r="H58" s="162">
        <f t="shared" si="0"/>
        <v>0</v>
      </c>
      <c r="I58" s="149">
        <v>0</v>
      </c>
      <c r="J58" s="149">
        <v>0</v>
      </c>
      <c r="K58" s="149">
        <v>0</v>
      </c>
      <c r="L58" s="149">
        <v>0</v>
      </c>
      <c r="M58" s="162">
        <f t="shared" si="1"/>
        <v>0</v>
      </c>
      <c r="N58" s="149">
        <v>0</v>
      </c>
      <c r="O58" s="149">
        <v>0</v>
      </c>
      <c r="P58" s="149">
        <v>0</v>
      </c>
      <c r="Q58" s="149">
        <v>0</v>
      </c>
      <c r="R58" s="162">
        <f t="shared" si="2"/>
        <v>0</v>
      </c>
      <c r="S58" s="149">
        <v>0</v>
      </c>
      <c r="T58" s="149">
        <v>0</v>
      </c>
      <c r="U58" s="149">
        <v>0</v>
      </c>
      <c r="V58" s="149">
        <v>0</v>
      </c>
      <c r="W58" s="162">
        <f t="shared" si="3"/>
        <v>0</v>
      </c>
    </row>
    <row r="59" spans="1:23" s="60" customFormat="1" ht="51.75" x14ac:dyDescent="0.25">
      <c r="A59" s="231" t="s">
        <v>67</v>
      </c>
      <c r="B59" s="53" t="s">
        <v>284</v>
      </c>
      <c r="C59" s="156" t="s">
        <v>349</v>
      </c>
      <c r="D59" s="216">
        <v>0</v>
      </c>
      <c r="E59" s="50">
        <v>0</v>
      </c>
      <c r="F59" s="50">
        <v>0</v>
      </c>
      <c r="G59" s="50">
        <v>0</v>
      </c>
      <c r="H59" s="162">
        <f t="shared" si="0"/>
        <v>0</v>
      </c>
      <c r="I59" s="216">
        <v>0</v>
      </c>
      <c r="J59" s="216">
        <v>0</v>
      </c>
      <c r="K59" s="216">
        <v>0</v>
      </c>
      <c r="L59" s="216">
        <v>0</v>
      </c>
      <c r="M59" s="162">
        <f t="shared" si="1"/>
        <v>0</v>
      </c>
      <c r="N59" s="216">
        <v>0</v>
      </c>
      <c r="O59" s="216">
        <v>0</v>
      </c>
      <c r="P59" s="216">
        <v>0</v>
      </c>
      <c r="Q59" s="216">
        <v>0</v>
      </c>
      <c r="R59" s="162">
        <f t="shared" si="2"/>
        <v>0</v>
      </c>
      <c r="S59" s="216">
        <v>0</v>
      </c>
      <c r="T59" s="216">
        <v>0</v>
      </c>
      <c r="U59" s="216">
        <v>0</v>
      </c>
      <c r="V59" s="216">
        <v>0</v>
      </c>
      <c r="W59" s="162">
        <f t="shared" si="3"/>
        <v>0</v>
      </c>
    </row>
    <row r="60" spans="1:23" s="60" customFormat="1" ht="51.75" x14ac:dyDescent="0.25">
      <c r="A60" s="215" t="s">
        <v>67</v>
      </c>
      <c r="B60" s="53" t="s">
        <v>285</v>
      </c>
      <c r="C60" s="156" t="s">
        <v>350</v>
      </c>
      <c r="D60" s="50">
        <v>0</v>
      </c>
      <c r="E60" s="50">
        <v>0</v>
      </c>
      <c r="F60" s="50">
        <v>0</v>
      </c>
      <c r="G60" s="50">
        <v>0</v>
      </c>
      <c r="H60" s="162">
        <f t="shared" si="0"/>
        <v>0</v>
      </c>
      <c r="I60" s="216">
        <v>0</v>
      </c>
      <c r="J60" s="216">
        <v>0</v>
      </c>
      <c r="K60" s="216">
        <v>0</v>
      </c>
      <c r="L60" s="216">
        <v>0</v>
      </c>
      <c r="M60" s="162">
        <f t="shared" si="1"/>
        <v>0</v>
      </c>
      <c r="N60" s="216">
        <v>0</v>
      </c>
      <c r="O60" s="216">
        <v>0</v>
      </c>
      <c r="P60" s="216">
        <v>0</v>
      </c>
      <c r="Q60" s="216">
        <v>0</v>
      </c>
      <c r="R60" s="162">
        <f t="shared" si="2"/>
        <v>0</v>
      </c>
      <c r="S60" s="216">
        <v>0</v>
      </c>
      <c r="T60" s="216">
        <v>0</v>
      </c>
      <c r="U60" s="216">
        <v>0</v>
      </c>
      <c r="V60" s="216">
        <v>0</v>
      </c>
      <c r="W60" s="162">
        <f t="shared" si="3"/>
        <v>0</v>
      </c>
    </row>
    <row r="61" spans="1:23" ht="51.75" x14ac:dyDescent="0.25">
      <c r="A61" s="143" t="s">
        <v>67</v>
      </c>
      <c r="B61" s="8" t="s">
        <v>286</v>
      </c>
      <c r="C61" s="155" t="s">
        <v>351</v>
      </c>
      <c r="D61" s="50">
        <v>0</v>
      </c>
      <c r="E61" s="250">
        <v>1.26</v>
      </c>
      <c r="F61" s="148">
        <v>0</v>
      </c>
      <c r="G61" s="148">
        <v>0</v>
      </c>
      <c r="H61" s="251">
        <f t="shared" si="0"/>
        <v>1.26</v>
      </c>
      <c r="I61" s="212">
        <v>0</v>
      </c>
      <c r="J61" s="252">
        <v>1.26</v>
      </c>
      <c r="K61" s="241">
        <v>0</v>
      </c>
      <c r="L61" s="241">
        <v>0</v>
      </c>
      <c r="M61" s="253">
        <f t="shared" si="1"/>
        <v>1.26</v>
      </c>
      <c r="N61" s="216">
        <v>0</v>
      </c>
      <c r="O61" s="250">
        <v>0.5</v>
      </c>
      <c r="P61" s="149">
        <v>0</v>
      </c>
      <c r="Q61" s="149">
        <v>0</v>
      </c>
      <c r="R61" s="251">
        <f t="shared" si="2"/>
        <v>0.5</v>
      </c>
      <c r="S61" s="212">
        <v>0</v>
      </c>
      <c r="T61" s="252">
        <v>0.5</v>
      </c>
      <c r="U61" s="241">
        <v>0</v>
      </c>
      <c r="V61" s="241">
        <v>0</v>
      </c>
      <c r="W61" s="253">
        <f t="shared" si="3"/>
        <v>0.5</v>
      </c>
    </row>
    <row r="62" spans="1:23" ht="51.75" x14ac:dyDescent="0.25">
      <c r="A62" s="139" t="s">
        <v>67</v>
      </c>
      <c r="B62" s="8" t="s">
        <v>287</v>
      </c>
      <c r="C62" s="155" t="s">
        <v>352</v>
      </c>
      <c r="D62" s="148">
        <v>0</v>
      </c>
      <c r="E62" s="148">
        <v>0</v>
      </c>
      <c r="F62" s="148">
        <v>0</v>
      </c>
      <c r="G62" s="250">
        <v>1.26</v>
      </c>
      <c r="H62" s="251">
        <f t="shared" si="0"/>
        <v>1.26</v>
      </c>
      <c r="I62" s="241">
        <v>0</v>
      </c>
      <c r="J62" s="241">
        <v>0</v>
      </c>
      <c r="K62" s="241">
        <v>0</v>
      </c>
      <c r="L62" s="252">
        <v>0</v>
      </c>
      <c r="M62" s="253">
        <f t="shared" si="1"/>
        <v>0</v>
      </c>
      <c r="N62" s="149">
        <v>0</v>
      </c>
      <c r="O62" s="149">
        <v>0</v>
      </c>
      <c r="P62" s="149">
        <v>0</v>
      </c>
      <c r="Q62" s="250">
        <v>0.8</v>
      </c>
      <c r="R62" s="251">
        <f t="shared" si="2"/>
        <v>0.8</v>
      </c>
      <c r="S62" s="241">
        <v>0</v>
      </c>
      <c r="T62" s="241">
        <v>0</v>
      </c>
      <c r="U62" s="241">
        <v>0</v>
      </c>
      <c r="V62" s="252">
        <v>0</v>
      </c>
      <c r="W62" s="253">
        <f t="shared" si="3"/>
        <v>0</v>
      </c>
    </row>
    <row r="63" spans="1:23" ht="39" x14ac:dyDescent="0.25">
      <c r="A63" s="143" t="s">
        <v>67</v>
      </c>
      <c r="B63" s="8" t="s">
        <v>288</v>
      </c>
      <c r="C63" s="155" t="s">
        <v>353</v>
      </c>
      <c r="D63" s="148">
        <v>0</v>
      </c>
      <c r="E63" s="148">
        <v>0</v>
      </c>
      <c r="F63" s="148">
        <v>0</v>
      </c>
      <c r="G63" s="148">
        <v>0</v>
      </c>
      <c r="H63" s="162">
        <f t="shared" si="0"/>
        <v>0</v>
      </c>
      <c r="I63" s="149">
        <v>0</v>
      </c>
      <c r="J63" s="149">
        <v>0</v>
      </c>
      <c r="K63" s="149">
        <v>0</v>
      </c>
      <c r="L63" s="149">
        <v>0</v>
      </c>
      <c r="M63" s="162">
        <f t="shared" si="1"/>
        <v>0</v>
      </c>
      <c r="N63" s="149">
        <v>0</v>
      </c>
      <c r="O63" s="149">
        <v>0</v>
      </c>
      <c r="P63" s="149">
        <v>0</v>
      </c>
      <c r="Q63" s="149">
        <v>0</v>
      </c>
      <c r="R63" s="162">
        <f t="shared" si="2"/>
        <v>0</v>
      </c>
      <c r="S63" s="149">
        <v>0</v>
      </c>
      <c r="T63" s="149">
        <v>0</v>
      </c>
      <c r="U63" s="149">
        <v>0</v>
      </c>
      <c r="V63" s="149">
        <v>0</v>
      </c>
      <c r="W63" s="162">
        <f t="shared" si="3"/>
        <v>0</v>
      </c>
    </row>
    <row r="64" spans="1:23" ht="51.75" x14ac:dyDescent="0.25">
      <c r="A64" s="139" t="s">
        <v>67</v>
      </c>
      <c r="B64" s="8" t="s">
        <v>289</v>
      </c>
      <c r="C64" s="155" t="s">
        <v>354</v>
      </c>
      <c r="D64" s="148">
        <v>0</v>
      </c>
      <c r="E64" s="148">
        <v>0</v>
      </c>
      <c r="F64" s="148">
        <v>0</v>
      </c>
      <c r="G64" s="148">
        <v>0</v>
      </c>
      <c r="H64" s="162">
        <f t="shared" si="0"/>
        <v>0</v>
      </c>
      <c r="I64" s="149">
        <v>0</v>
      </c>
      <c r="J64" s="149">
        <v>0</v>
      </c>
      <c r="K64" s="149">
        <v>0</v>
      </c>
      <c r="L64" s="149">
        <v>0</v>
      </c>
      <c r="M64" s="162">
        <f t="shared" si="1"/>
        <v>0</v>
      </c>
      <c r="N64" s="149">
        <v>0</v>
      </c>
      <c r="O64" s="149">
        <v>0</v>
      </c>
      <c r="P64" s="149">
        <v>0</v>
      </c>
      <c r="Q64" s="149">
        <v>0</v>
      </c>
      <c r="R64" s="162">
        <f t="shared" si="2"/>
        <v>0</v>
      </c>
      <c r="S64" s="149">
        <v>0</v>
      </c>
      <c r="T64" s="149">
        <v>0</v>
      </c>
      <c r="U64" s="149">
        <v>0</v>
      </c>
      <c r="V64" s="149">
        <v>0</v>
      </c>
      <c r="W64" s="162">
        <f t="shared" si="3"/>
        <v>0</v>
      </c>
    </row>
    <row r="65" spans="1:23" ht="51.75" x14ac:dyDescent="0.25">
      <c r="A65" s="143" t="s">
        <v>67</v>
      </c>
      <c r="B65" s="8" t="s">
        <v>290</v>
      </c>
      <c r="C65" s="155" t="s">
        <v>355</v>
      </c>
      <c r="D65" s="148">
        <v>0</v>
      </c>
      <c r="E65" s="148">
        <v>0</v>
      </c>
      <c r="F65" s="148">
        <v>0</v>
      </c>
      <c r="G65" s="148">
        <v>0</v>
      </c>
      <c r="H65" s="162">
        <f t="shared" si="0"/>
        <v>0</v>
      </c>
      <c r="I65" s="149">
        <v>0</v>
      </c>
      <c r="J65" s="149">
        <v>0</v>
      </c>
      <c r="K65" s="149">
        <v>0</v>
      </c>
      <c r="L65" s="149">
        <v>0</v>
      </c>
      <c r="M65" s="162">
        <f t="shared" si="1"/>
        <v>0</v>
      </c>
      <c r="N65" s="149">
        <v>0</v>
      </c>
      <c r="O65" s="149">
        <v>0</v>
      </c>
      <c r="P65" s="149">
        <v>0</v>
      </c>
      <c r="Q65" s="149">
        <v>0</v>
      </c>
      <c r="R65" s="162">
        <f t="shared" si="2"/>
        <v>0</v>
      </c>
      <c r="S65" s="149">
        <v>0</v>
      </c>
      <c r="T65" s="149">
        <v>0</v>
      </c>
      <c r="U65" s="149">
        <v>0</v>
      </c>
      <c r="V65" s="149">
        <v>0</v>
      </c>
      <c r="W65" s="162">
        <f t="shared" si="3"/>
        <v>0</v>
      </c>
    </row>
    <row r="66" spans="1:23" ht="51.75" x14ac:dyDescent="0.25">
      <c r="A66" s="139" t="s">
        <v>67</v>
      </c>
      <c r="B66" s="8" t="s">
        <v>291</v>
      </c>
      <c r="C66" s="155" t="s">
        <v>356</v>
      </c>
      <c r="D66" s="148">
        <v>0</v>
      </c>
      <c r="E66" s="148">
        <v>0</v>
      </c>
      <c r="F66" s="148">
        <v>0</v>
      </c>
      <c r="G66" s="148">
        <v>0</v>
      </c>
      <c r="H66" s="162">
        <f t="shared" si="0"/>
        <v>0</v>
      </c>
      <c r="I66" s="149">
        <v>0</v>
      </c>
      <c r="J66" s="149">
        <v>0</v>
      </c>
      <c r="K66" s="149">
        <v>0</v>
      </c>
      <c r="L66" s="149">
        <v>0</v>
      </c>
      <c r="M66" s="162">
        <f t="shared" si="1"/>
        <v>0</v>
      </c>
      <c r="N66" s="149">
        <v>0</v>
      </c>
      <c r="O66" s="149">
        <v>0</v>
      </c>
      <c r="P66" s="149">
        <v>0</v>
      </c>
      <c r="Q66" s="149">
        <v>0</v>
      </c>
      <c r="R66" s="162">
        <f t="shared" si="2"/>
        <v>0</v>
      </c>
      <c r="S66" s="149">
        <v>0</v>
      </c>
      <c r="T66" s="149">
        <v>0</v>
      </c>
      <c r="U66" s="149">
        <v>0</v>
      </c>
      <c r="V66" s="149">
        <v>0</v>
      </c>
      <c r="W66" s="162">
        <f t="shared" si="3"/>
        <v>0</v>
      </c>
    </row>
    <row r="67" spans="1:23" ht="51.75" x14ac:dyDescent="0.25">
      <c r="A67" s="143" t="s">
        <v>67</v>
      </c>
      <c r="B67" s="8" t="s">
        <v>292</v>
      </c>
      <c r="C67" s="155" t="s">
        <v>357</v>
      </c>
      <c r="D67" s="148">
        <v>0</v>
      </c>
      <c r="E67" s="148">
        <v>0</v>
      </c>
      <c r="F67" s="148">
        <v>0</v>
      </c>
      <c r="G67" s="148">
        <v>0</v>
      </c>
      <c r="H67" s="162">
        <f t="shared" si="0"/>
        <v>0</v>
      </c>
      <c r="I67" s="149">
        <v>0</v>
      </c>
      <c r="J67" s="149">
        <v>0</v>
      </c>
      <c r="K67" s="149">
        <v>0</v>
      </c>
      <c r="L67" s="149">
        <v>0</v>
      </c>
      <c r="M67" s="162">
        <f t="shared" si="1"/>
        <v>0</v>
      </c>
      <c r="N67" s="149">
        <v>0</v>
      </c>
      <c r="O67" s="149">
        <v>0</v>
      </c>
      <c r="P67" s="149">
        <v>0</v>
      </c>
      <c r="Q67" s="149">
        <v>0</v>
      </c>
      <c r="R67" s="162">
        <f t="shared" si="2"/>
        <v>0</v>
      </c>
      <c r="S67" s="149">
        <v>0</v>
      </c>
      <c r="T67" s="149">
        <v>0</v>
      </c>
      <c r="U67" s="149">
        <v>0</v>
      </c>
      <c r="V67" s="149">
        <v>0</v>
      </c>
      <c r="W67" s="162">
        <f t="shared" si="3"/>
        <v>0</v>
      </c>
    </row>
    <row r="68" spans="1:23" ht="51.75" x14ac:dyDescent="0.25">
      <c r="A68" s="139" t="s">
        <v>67</v>
      </c>
      <c r="B68" s="8" t="s">
        <v>293</v>
      </c>
      <c r="C68" s="155" t="s">
        <v>358</v>
      </c>
      <c r="D68" s="148">
        <v>0</v>
      </c>
      <c r="E68" s="148">
        <v>0</v>
      </c>
      <c r="F68" s="148">
        <v>0</v>
      </c>
      <c r="G68" s="148">
        <v>0</v>
      </c>
      <c r="H68" s="162">
        <f t="shared" si="0"/>
        <v>0</v>
      </c>
      <c r="I68" s="149">
        <v>0</v>
      </c>
      <c r="J68" s="149">
        <v>0</v>
      </c>
      <c r="K68" s="149">
        <v>0</v>
      </c>
      <c r="L68" s="149">
        <v>0</v>
      </c>
      <c r="M68" s="162">
        <f t="shared" si="1"/>
        <v>0</v>
      </c>
      <c r="N68" s="149">
        <v>0</v>
      </c>
      <c r="O68" s="149">
        <v>0</v>
      </c>
      <c r="P68" s="149">
        <v>0</v>
      </c>
      <c r="Q68" s="149">
        <v>0</v>
      </c>
      <c r="R68" s="162">
        <f t="shared" si="2"/>
        <v>0</v>
      </c>
      <c r="S68" s="149">
        <v>0</v>
      </c>
      <c r="T68" s="149">
        <v>0</v>
      </c>
      <c r="U68" s="149">
        <v>0</v>
      </c>
      <c r="V68" s="149">
        <v>0</v>
      </c>
      <c r="W68" s="162">
        <f t="shared" si="3"/>
        <v>0</v>
      </c>
    </row>
    <row r="69" spans="1:23" s="60" customFormat="1" ht="51.75" x14ac:dyDescent="0.25">
      <c r="A69" s="231" t="s">
        <v>67</v>
      </c>
      <c r="B69" s="53" t="s">
        <v>294</v>
      </c>
      <c r="C69" s="156" t="s">
        <v>359</v>
      </c>
      <c r="D69" s="50">
        <v>0</v>
      </c>
      <c r="E69" s="50">
        <v>0</v>
      </c>
      <c r="F69" s="50">
        <v>0</v>
      </c>
      <c r="G69" s="148">
        <v>0</v>
      </c>
      <c r="H69" s="162">
        <f t="shared" si="0"/>
        <v>0</v>
      </c>
      <c r="I69" s="216">
        <v>0</v>
      </c>
      <c r="J69" s="216">
        <v>0</v>
      </c>
      <c r="K69" s="216">
        <v>0</v>
      </c>
      <c r="L69" s="216">
        <v>0</v>
      </c>
      <c r="M69" s="162">
        <f t="shared" si="1"/>
        <v>0</v>
      </c>
      <c r="N69" s="216">
        <v>0</v>
      </c>
      <c r="O69" s="216">
        <v>0</v>
      </c>
      <c r="P69" s="216">
        <v>0</v>
      </c>
      <c r="Q69" s="149">
        <v>0</v>
      </c>
      <c r="R69" s="162">
        <f t="shared" si="2"/>
        <v>0</v>
      </c>
      <c r="S69" s="216">
        <v>0</v>
      </c>
      <c r="T69" s="216">
        <v>0</v>
      </c>
      <c r="U69" s="216">
        <v>0</v>
      </c>
      <c r="V69" s="216">
        <v>0</v>
      </c>
      <c r="W69" s="162">
        <f t="shared" si="3"/>
        <v>0</v>
      </c>
    </row>
    <row r="70" spans="1:23" s="60" customFormat="1" ht="39" x14ac:dyDescent="0.25">
      <c r="A70" s="215" t="s">
        <v>67</v>
      </c>
      <c r="B70" s="53" t="s">
        <v>295</v>
      </c>
      <c r="C70" s="156" t="s">
        <v>360</v>
      </c>
      <c r="D70" s="50">
        <v>0</v>
      </c>
      <c r="E70" s="50">
        <v>0</v>
      </c>
      <c r="F70" s="50">
        <v>0</v>
      </c>
      <c r="G70" s="148">
        <v>0</v>
      </c>
      <c r="H70" s="162">
        <f t="shared" si="0"/>
        <v>0</v>
      </c>
      <c r="I70" s="216">
        <v>0</v>
      </c>
      <c r="J70" s="216">
        <v>0</v>
      </c>
      <c r="K70" s="216">
        <v>0</v>
      </c>
      <c r="L70" s="216">
        <v>0</v>
      </c>
      <c r="M70" s="162">
        <f t="shared" si="1"/>
        <v>0</v>
      </c>
      <c r="N70" s="216">
        <v>0</v>
      </c>
      <c r="O70" s="216">
        <v>0</v>
      </c>
      <c r="P70" s="216">
        <v>0</v>
      </c>
      <c r="Q70" s="149">
        <v>0</v>
      </c>
      <c r="R70" s="162">
        <f t="shared" si="2"/>
        <v>0</v>
      </c>
      <c r="S70" s="216">
        <v>0</v>
      </c>
      <c r="T70" s="216">
        <v>0</v>
      </c>
      <c r="U70" s="216">
        <v>0</v>
      </c>
      <c r="V70" s="216">
        <v>0</v>
      </c>
      <c r="W70" s="162">
        <f t="shared" si="3"/>
        <v>0</v>
      </c>
    </row>
    <row r="71" spans="1:23" s="60" customFormat="1" ht="39" x14ac:dyDescent="0.25">
      <c r="A71" s="231" t="s">
        <v>67</v>
      </c>
      <c r="B71" s="53" t="s">
        <v>296</v>
      </c>
      <c r="C71" s="156" t="s">
        <v>361</v>
      </c>
      <c r="D71" s="50">
        <v>0</v>
      </c>
      <c r="E71" s="50">
        <v>0</v>
      </c>
      <c r="F71" s="50">
        <v>0</v>
      </c>
      <c r="G71" s="148">
        <v>0</v>
      </c>
      <c r="H71" s="162">
        <f t="shared" si="0"/>
        <v>0</v>
      </c>
      <c r="I71" s="216">
        <v>0</v>
      </c>
      <c r="J71" s="216">
        <v>0</v>
      </c>
      <c r="K71" s="216">
        <v>0</v>
      </c>
      <c r="L71" s="216">
        <v>0</v>
      </c>
      <c r="M71" s="162">
        <f t="shared" si="1"/>
        <v>0</v>
      </c>
      <c r="N71" s="216">
        <v>0</v>
      </c>
      <c r="O71" s="216">
        <v>0</v>
      </c>
      <c r="P71" s="216">
        <v>0</v>
      </c>
      <c r="Q71" s="149">
        <v>0</v>
      </c>
      <c r="R71" s="162">
        <f t="shared" si="2"/>
        <v>0</v>
      </c>
      <c r="S71" s="216">
        <v>0</v>
      </c>
      <c r="T71" s="216">
        <v>0</v>
      </c>
      <c r="U71" s="216">
        <v>0</v>
      </c>
      <c r="V71" s="216">
        <v>0</v>
      </c>
      <c r="W71" s="162">
        <f t="shared" si="3"/>
        <v>0</v>
      </c>
    </row>
    <row r="72" spans="1:23" s="60" customFormat="1" ht="51.75" x14ac:dyDescent="0.25">
      <c r="A72" s="215" t="s">
        <v>67</v>
      </c>
      <c r="B72" s="53" t="s">
        <v>297</v>
      </c>
      <c r="C72" s="156" t="s">
        <v>362</v>
      </c>
      <c r="D72" s="50">
        <v>0</v>
      </c>
      <c r="E72" s="50">
        <v>0</v>
      </c>
      <c r="F72" s="50">
        <v>0</v>
      </c>
      <c r="G72" s="148">
        <v>0</v>
      </c>
      <c r="H72" s="162">
        <f t="shared" si="0"/>
        <v>0</v>
      </c>
      <c r="I72" s="216">
        <v>0</v>
      </c>
      <c r="J72" s="216">
        <v>0</v>
      </c>
      <c r="K72" s="216">
        <v>0</v>
      </c>
      <c r="L72" s="216">
        <v>0</v>
      </c>
      <c r="M72" s="162">
        <f t="shared" si="1"/>
        <v>0</v>
      </c>
      <c r="N72" s="216">
        <v>0</v>
      </c>
      <c r="O72" s="216">
        <v>0</v>
      </c>
      <c r="P72" s="216">
        <v>0</v>
      </c>
      <c r="Q72" s="149">
        <v>0</v>
      </c>
      <c r="R72" s="162">
        <f t="shared" si="2"/>
        <v>0</v>
      </c>
      <c r="S72" s="216">
        <v>0</v>
      </c>
      <c r="T72" s="216">
        <v>0</v>
      </c>
      <c r="U72" s="216">
        <v>0</v>
      </c>
      <c r="V72" s="216">
        <v>0</v>
      </c>
      <c r="W72" s="162">
        <f t="shared" si="3"/>
        <v>0</v>
      </c>
    </row>
    <row r="73" spans="1:23" ht="51.75" x14ac:dyDescent="0.25">
      <c r="A73" s="139" t="s">
        <v>67</v>
      </c>
      <c r="B73" s="8" t="s">
        <v>298</v>
      </c>
      <c r="C73" s="155" t="s">
        <v>363</v>
      </c>
      <c r="D73" s="148">
        <v>0</v>
      </c>
      <c r="E73" s="148">
        <v>0</v>
      </c>
      <c r="F73" s="148">
        <v>0</v>
      </c>
      <c r="G73" s="250">
        <v>0.63</v>
      </c>
      <c r="H73" s="251">
        <f t="shared" ref="H73:H86" si="4">D73+E73+F73+G73</f>
        <v>0.63</v>
      </c>
      <c r="I73" s="241">
        <v>0</v>
      </c>
      <c r="J73" s="241">
        <v>0</v>
      </c>
      <c r="K73" s="241">
        <v>0</v>
      </c>
      <c r="L73" s="252">
        <v>0</v>
      </c>
      <c r="M73" s="253">
        <f t="shared" ref="M73:M86" si="5">I73+J73+K73+L73</f>
        <v>0</v>
      </c>
      <c r="N73" s="149">
        <v>0</v>
      </c>
      <c r="O73" s="149">
        <v>0</v>
      </c>
      <c r="P73" s="149">
        <v>0</v>
      </c>
      <c r="Q73" s="250">
        <v>0.4</v>
      </c>
      <c r="R73" s="251">
        <f t="shared" ref="R73:R86" si="6">N73+O73+P73+Q73</f>
        <v>0.4</v>
      </c>
      <c r="S73" s="241">
        <v>0</v>
      </c>
      <c r="T73" s="241">
        <v>0</v>
      </c>
      <c r="U73" s="241">
        <v>0</v>
      </c>
      <c r="V73" s="252">
        <v>0</v>
      </c>
      <c r="W73" s="253">
        <f t="shared" ref="W73:W86" si="7">S73+T73+U73+V73</f>
        <v>0</v>
      </c>
    </row>
    <row r="74" spans="1:23" ht="51.75" x14ac:dyDescent="0.25">
      <c r="A74" s="139" t="s">
        <v>67</v>
      </c>
      <c r="B74" s="8" t="s">
        <v>299</v>
      </c>
      <c r="C74" s="155" t="s">
        <v>364</v>
      </c>
      <c r="D74" s="148">
        <v>0</v>
      </c>
      <c r="E74" s="148">
        <v>0</v>
      </c>
      <c r="F74" s="148">
        <v>0</v>
      </c>
      <c r="G74" s="148">
        <v>0</v>
      </c>
      <c r="H74" s="162">
        <f t="shared" si="4"/>
        <v>0</v>
      </c>
      <c r="I74" s="149">
        <v>0</v>
      </c>
      <c r="J74" s="149">
        <v>0</v>
      </c>
      <c r="K74" s="149">
        <v>0</v>
      </c>
      <c r="L74" s="149">
        <v>0</v>
      </c>
      <c r="M74" s="162">
        <f t="shared" si="5"/>
        <v>0</v>
      </c>
      <c r="N74" s="149">
        <v>0</v>
      </c>
      <c r="O74" s="149">
        <v>0</v>
      </c>
      <c r="P74" s="149">
        <v>0</v>
      </c>
      <c r="Q74" s="149">
        <v>0</v>
      </c>
      <c r="R74" s="162">
        <f t="shared" si="6"/>
        <v>0</v>
      </c>
      <c r="S74" s="149">
        <v>0</v>
      </c>
      <c r="T74" s="149">
        <v>0</v>
      </c>
      <c r="U74" s="149">
        <v>0</v>
      </c>
      <c r="V74" s="149">
        <v>0</v>
      </c>
      <c r="W74" s="162">
        <f t="shared" si="7"/>
        <v>0</v>
      </c>
    </row>
    <row r="75" spans="1:23" ht="51.75" x14ac:dyDescent="0.25">
      <c r="A75" s="139" t="s">
        <v>67</v>
      </c>
      <c r="B75" s="8" t="s">
        <v>300</v>
      </c>
      <c r="C75" s="155" t="s">
        <v>365</v>
      </c>
      <c r="D75" s="148">
        <v>0</v>
      </c>
      <c r="E75" s="148">
        <v>0</v>
      </c>
      <c r="F75" s="148">
        <v>0</v>
      </c>
      <c r="G75" s="148">
        <v>0</v>
      </c>
      <c r="H75" s="162">
        <f t="shared" si="4"/>
        <v>0</v>
      </c>
      <c r="I75" s="149">
        <v>0</v>
      </c>
      <c r="J75" s="149">
        <v>0</v>
      </c>
      <c r="K75" s="149">
        <v>0</v>
      </c>
      <c r="L75" s="149">
        <v>0</v>
      </c>
      <c r="M75" s="162">
        <f t="shared" si="5"/>
        <v>0</v>
      </c>
      <c r="N75" s="149">
        <v>0</v>
      </c>
      <c r="O75" s="149">
        <v>0</v>
      </c>
      <c r="P75" s="149">
        <v>0</v>
      </c>
      <c r="Q75" s="149">
        <v>0</v>
      </c>
      <c r="R75" s="162">
        <f t="shared" si="6"/>
        <v>0</v>
      </c>
      <c r="S75" s="149">
        <v>0</v>
      </c>
      <c r="T75" s="149">
        <v>0</v>
      </c>
      <c r="U75" s="149">
        <v>0</v>
      </c>
      <c r="V75" s="149">
        <v>0</v>
      </c>
      <c r="W75" s="162">
        <f t="shared" si="7"/>
        <v>0</v>
      </c>
    </row>
    <row r="76" spans="1:23" ht="51.75" x14ac:dyDescent="0.25">
      <c r="A76" s="139" t="s">
        <v>67</v>
      </c>
      <c r="B76" s="8" t="s">
        <v>301</v>
      </c>
      <c r="C76" s="155" t="s">
        <v>366</v>
      </c>
      <c r="D76" s="148">
        <v>0</v>
      </c>
      <c r="E76" s="148">
        <v>0</v>
      </c>
      <c r="F76" s="148">
        <v>0</v>
      </c>
      <c r="G76" s="148">
        <v>0</v>
      </c>
      <c r="H76" s="162">
        <f t="shared" si="4"/>
        <v>0</v>
      </c>
      <c r="I76" s="149">
        <v>0</v>
      </c>
      <c r="J76" s="149">
        <v>0</v>
      </c>
      <c r="K76" s="149">
        <v>0</v>
      </c>
      <c r="L76" s="149">
        <v>0</v>
      </c>
      <c r="M76" s="162">
        <f t="shared" si="5"/>
        <v>0</v>
      </c>
      <c r="N76" s="149">
        <v>0</v>
      </c>
      <c r="O76" s="149">
        <v>0</v>
      </c>
      <c r="P76" s="149">
        <v>0</v>
      </c>
      <c r="Q76" s="149">
        <v>0</v>
      </c>
      <c r="R76" s="162">
        <f t="shared" si="6"/>
        <v>0</v>
      </c>
      <c r="S76" s="149">
        <v>0</v>
      </c>
      <c r="T76" s="149">
        <v>0</v>
      </c>
      <c r="U76" s="149">
        <v>0</v>
      </c>
      <c r="V76" s="149">
        <v>0</v>
      </c>
      <c r="W76" s="162">
        <f t="shared" si="7"/>
        <v>0</v>
      </c>
    </row>
    <row r="77" spans="1:23" ht="39" x14ac:dyDescent="0.25">
      <c r="A77" s="139" t="s">
        <v>67</v>
      </c>
      <c r="B77" s="8" t="s">
        <v>302</v>
      </c>
      <c r="C77" s="155" t="s">
        <v>367</v>
      </c>
      <c r="D77" s="148">
        <v>0</v>
      </c>
      <c r="E77" s="148">
        <v>0</v>
      </c>
      <c r="F77" s="148">
        <v>0</v>
      </c>
      <c r="G77" s="250">
        <v>0.63</v>
      </c>
      <c r="H77" s="251">
        <f t="shared" si="4"/>
        <v>0.63</v>
      </c>
      <c r="I77" s="241">
        <v>0</v>
      </c>
      <c r="J77" s="241">
        <v>0</v>
      </c>
      <c r="K77" s="241">
        <v>0</v>
      </c>
      <c r="L77" s="252">
        <v>0</v>
      </c>
      <c r="M77" s="253">
        <f t="shared" si="5"/>
        <v>0</v>
      </c>
      <c r="N77" s="149">
        <v>0</v>
      </c>
      <c r="O77" s="149">
        <v>0</v>
      </c>
      <c r="P77" s="149">
        <v>0</v>
      </c>
      <c r="Q77" s="250">
        <v>0.4</v>
      </c>
      <c r="R77" s="251">
        <f t="shared" si="6"/>
        <v>0.4</v>
      </c>
      <c r="S77" s="241">
        <v>0</v>
      </c>
      <c r="T77" s="241">
        <v>0</v>
      </c>
      <c r="U77" s="241">
        <v>0</v>
      </c>
      <c r="V77" s="252">
        <v>0</v>
      </c>
      <c r="W77" s="253">
        <f t="shared" si="7"/>
        <v>0</v>
      </c>
    </row>
    <row r="78" spans="1:23" s="60" customFormat="1" ht="39" x14ac:dyDescent="0.25">
      <c r="A78" s="215" t="s">
        <v>67</v>
      </c>
      <c r="B78" s="53" t="s">
        <v>303</v>
      </c>
      <c r="C78" s="156" t="s">
        <v>368</v>
      </c>
      <c r="D78" s="50">
        <v>0</v>
      </c>
      <c r="E78" s="50">
        <v>0</v>
      </c>
      <c r="F78" s="50">
        <v>0</v>
      </c>
      <c r="G78" s="50">
        <v>0</v>
      </c>
      <c r="H78" s="162">
        <f t="shared" si="4"/>
        <v>0</v>
      </c>
      <c r="I78" s="216">
        <v>0</v>
      </c>
      <c r="J78" s="216">
        <v>0</v>
      </c>
      <c r="K78" s="216">
        <v>0</v>
      </c>
      <c r="L78" s="216">
        <v>0</v>
      </c>
      <c r="M78" s="162">
        <f t="shared" si="5"/>
        <v>0</v>
      </c>
      <c r="N78" s="216">
        <v>0</v>
      </c>
      <c r="O78" s="216">
        <v>0</v>
      </c>
      <c r="P78" s="216">
        <v>0</v>
      </c>
      <c r="Q78" s="216">
        <v>0</v>
      </c>
      <c r="R78" s="162">
        <f t="shared" si="6"/>
        <v>0</v>
      </c>
      <c r="S78" s="216">
        <v>0</v>
      </c>
      <c r="T78" s="216">
        <v>0</v>
      </c>
      <c r="U78" s="216">
        <v>0</v>
      </c>
      <c r="V78" s="216">
        <v>0</v>
      </c>
      <c r="W78" s="162">
        <f t="shared" si="7"/>
        <v>0</v>
      </c>
    </row>
    <row r="79" spans="1:23" ht="51.75" x14ac:dyDescent="0.25">
      <c r="A79" s="139" t="s">
        <v>67</v>
      </c>
      <c r="B79" s="8" t="s">
        <v>304</v>
      </c>
      <c r="C79" s="155" t="s">
        <v>369</v>
      </c>
      <c r="D79" s="148">
        <v>0</v>
      </c>
      <c r="E79" s="148">
        <v>0</v>
      </c>
      <c r="F79" s="148">
        <v>0</v>
      </c>
      <c r="G79" s="148">
        <v>0</v>
      </c>
      <c r="H79" s="162">
        <f t="shared" si="4"/>
        <v>0</v>
      </c>
      <c r="I79" s="149">
        <v>0</v>
      </c>
      <c r="J79" s="149">
        <v>0</v>
      </c>
      <c r="K79" s="149">
        <v>0</v>
      </c>
      <c r="L79" s="149">
        <v>0</v>
      </c>
      <c r="M79" s="162">
        <f t="shared" si="5"/>
        <v>0</v>
      </c>
      <c r="N79" s="149">
        <v>0</v>
      </c>
      <c r="O79" s="149">
        <v>0</v>
      </c>
      <c r="P79" s="149">
        <v>0</v>
      </c>
      <c r="Q79" s="149">
        <v>0</v>
      </c>
      <c r="R79" s="162">
        <f t="shared" si="6"/>
        <v>0</v>
      </c>
      <c r="S79" s="149">
        <v>0</v>
      </c>
      <c r="T79" s="149">
        <v>0</v>
      </c>
      <c r="U79" s="149">
        <v>0</v>
      </c>
      <c r="V79" s="149">
        <v>0</v>
      </c>
      <c r="W79" s="162">
        <f t="shared" si="7"/>
        <v>0</v>
      </c>
    </row>
    <row r="80" spans="1:23" ht="39" x14ac:dyDescent="0.25">
      <c r="A80" s="139" t="s">
        <v>67</v>
      </c>
      <c r="B80" s="8" t="s">
        <v>305</v>
      </c>
      <c r="C80" s="155" t="s">
        <v>370</v>
      </c>
      <c r="D80" s="148">
        <v>0</v>
      </c>
      <c r="E80" s="148">
        <v>0</v>
      </c>
      <c r="F80" s="148">
        <v>0</v>
      </c>
      <c r="G80" s="148">
        <v>0</v>
      </c>
      <c r="H80" s="162">
        <f t="shared" si="4"/>
        <v>0</v>
      </c>
      <c r="I80" s="149">
        <v>0</v>
      </c>
      <c r="J80" s="149">
        <v>0</v>
      </c>
      <c r="K80" s="149">
        <v>0</v>
      </c>
      <c r="L80" s="149">
        <v>0</v>
      </c>
      <c r="M80" s="162">
        <f t="shared" si="5"/>
        <v>0</v>
      </c>
      <c r="N80" s="149">
        <v>0</v>
      </c>
      <c r="O80" s="149">
        <v>0</v>
      </c>
      <c r="P80" s="149">
        <v>0</v>
      </c>
      <c r="Q80" s="149">
        <v>0</v>
      </c>
      <c r="R80" s="162">
        <f t="shared" si="6"/>
        <v>0</v>
      </c>
      <c r="S80" s="149">
        <v>0</v>
      </c>
      <c r="T80" s="149">
        <v>0</v>
      </c>
      <c r="U80" s="149">
        <v>0</v>
      </c>
      <c r="V80" s="149">
        <v>0</v>
      </c>
      <c r="W80" s="162">
        <f t="shared" si="7"/>
        <v>0</v>
      </c>
    </row>
    <row r="81" spans="1:23" ht="39" x14ac:dyDescent="0.25">
      <c r="A81" s="139" t="s">
        <v>67</v>
      </c>
      <c r="B81" s="8" t="s">
        <v>306</v>
      </c>
      <c r="C81" s="155" t="s">
        <v>371</v>
      </c>
      <c r="D81" s="148">
        <v>0</v>
      </c>
      <c r="E81" s="148">
        <v>0</v>
      </c>
      <c r="F81" s="148">
        <v>0</v>
      </c>
      <c r="G81" s="148">
        <v>0</v>
      </c>
      <c r="H81" s="162">
        <f t="shared" si="4"/>
        <v>0</v>
      </c>
      <c r="I81" s="149">
        <v>0</v>
      </c>
      <c r="J81" s="149">
        <v>0</v>
      </c>
      <c r="K81" s="149">
        <v>0</v>
      </c>
      <c r="L81" s="149">
        <v>0</v>
      </c>
      <c r="M81" s="162">
        <f t="shared" si="5"/>
        <v>0</v>
      </c>
      <c r="N81" s="149">
        <v>0</v>
      </c>
      <c r="O81" s="149">
        <v>0</v>
      </c>
      <c r="P81" s="149">
        <v>0</v>
      </c>
      <c r="Q81" s="149">
        <v>0</v>
      </c>
      <c r="R81" s="162">
        <f t="shared" si="6"/>
        <v>0</v>
      </c>
      <c r="S81" s="149">
        <v>0</v>
      </c>
      <c r="T81" s="149">
        <v>0</v>
      </c>
      <c r="U81" s="149">
        <v>0</v>
      </c>
      <c r="V81" s="149">
        <v>0</v>
      </c>
      <c r="W81" s="162">
        <f t="shared" si="7"/>
        <v>0</v>
      </c>
    </row>
    <row r="82" spans="1:23" ht="39" x14ac:dyDescent="0.25">
      <c r="A82" s="139" t="s">
        <v>67</v>
      </c>
      <c r="B82" s="8" t="s">
        <v>307</v>
      </c>
      <c r="C82" s="155" t="s">
        <v>372</v>
      </c>
      <c r="D82" s="148">
        <v>0</v>
      </c>
      <c r="E82" s="148">
        <v>0</v>
      </c>
      <c r="F82" s="148">
        <v>0</v>
      </c>
      <c r="G82" s="148">
        <v>0</v>
      </c>
      <c r="H82" s="162">
        <f t="shared" si="4"/>
        <v>0</v>
      </c>
      <c r="I82" s="149">
        <v>0</v>
      </c>
      <c r="J82" s="149">
        <v>0</v>
      </c>
      <c r="K82" s="149">
        <v>0</v>
      </c>
      <c r="L82" s="149">
        <v>0</v>
      </c>
      <c r="M82" s="162">
        <f t="shared" si="5"/>
        <v>0</v>
      </c>
      <c r="N82" s="149">
        <v>0</v>
      </c>
      <c r="O82" s="149">
        <v>0</v>
      </c>
      <c r="P82" s="149">
        <v>0</v>
      </c>
      <c r="Q82" s="149">
        <v>0</v>
      </c>
      <c r="R82" s="162">
        <f t="shared" si="6"/>
        <v>0</v>
      </c>
      <c r="S82" s="149">
        <v>0</v>
      </c>
      <c r="T82" s="149">
        <v>0</v>
      </c>
      <c r="U82" s="149">
        <v>0</v>
      </c>
      <c r="V82" s="149">
        <v>0</v>
      </c>
      <c r="W82" s="162">
        <f t="shared" si="7"/>
        <v>0</v>
      </c>
    </row>
    <row r="83" spans="1:23" ht="39" x14ac:dyDescent="0.25">
      <c r="A83" s="139" t="s">
        <v>67</v>
      </c>
      <c r="B83" s="8" t="s">
        <v>308</v>
      </c>
      <c r="C83" s="155" t="s">
        <v>373</v>
      </c>
      <c r="D83" s="148">
        <v>0</v>
      </c>
      <c r="E83" s="148">
        <v>0</v>
      </c>
      <c r="F83" s="148">
        <v>0</v>
      </c>
      <c r="G83" s="148">
        <v>0</v>
      </c>
      <c r="H83" s="162">
        <f t="shared" si="4"/>
        <v>0</v>
      </c>
      <c r="I83" s="149">
        <v>0</v>
      </c>
      <c r="J83" s="149">
        <v>0</v>
      </c>
      <c r="K83" s="149">
        <v>0</v>
      </c>
      <c r="L83" s="149">
        <v>0</v>
      </c>
      <c r="M83" s="162">
        <f t="shared" si="5"/>
        <v>0</v>
      </c>
      <c r="N83" s="149">
        <v>0</v>
      </c>
      <c r="O83" s="149">
        <v>0</v>
      </c>
      <c r="P83" s="149">
        <v>0</v>
      </c>
      <c r="Q83" s="149">
        <v>0</v>
      </c>
      <c r="R83" s="162">
        <f t="shared" si="6"/>
        <v>0</v>
      </c>
      <c r="S83" s="149">
        <v>0</v>
      </c>
      <c r="T83" s="149">
        <v>0</v>
      </c>
      <c r="U83" s="149">
        <v>0</v>
      </c>
      <c r="V83" s="149">
        <v>0</v>
      </c>
      <c r="W83" s="162">
        <f t="shared" si="7"/>
        <v>0</v>
      </c>
    </row>
    <row r="84" spans="1:23" s="60" customFormat="1" ht="39" x14ac:dyDescent="0.25">
      <c r="A84" s="215" t="s">
        <v>67</v>
      </c>
      <c r="B84" s="53" t="s">
        <v>309</v>
      </c>
      <c r="C84" s="156" t="s">
        <v>374</v>
      </c>
      <c r="D84" s="50">
        <v>0</v>
      </c>
      <c r="E84" s="50">
        <v>0</v>
      </c>
      <c r="F84" s="50">
        <v>0</v>
      </c>
      <c r="G84" s="50">
        <v>0</v>
      </c>
      <c r="H84" s="162">
        <f t="shared" si="4"/>
        <v>0</v>
      </c>
      <c r="I84" s="216">
        <v>0</v>
      </c>
      <c r="J84" s="216">
        <v>0</v>
      </c>
      <c r="K84" s="216">
        <v>0</v>
      </c>
      <c r="L84" s="216">
        <v>0</v>
      </c>
      <c r="M84" s="162">
        <f t="shared" si="5"/>
        <v>0</v>
      </c>
      <c r="N84" s="216">
        <v>0</v>
      </c>
      <c r="O84" s="216">
        <v>0</v>
      </c>
      <c r="P84" s="216">
        <v>0</v>
      </c>
      <c r="Q84" s="216">
        <v>0</v>
      </c>
      <c r="R84" s="162">
        <f t="shared" si="6"/>
        <v>0</v>
      </c>
      <c r="S84" s="216">
        <v>0</v>
      </c>
      <c r="T84" s="216">
        <v>0</v>
      </c>
      <c r="U84" s="216">
        <v>0</v>
      </c>
      <c r="V84" s="216">
        <v>0</v>
      </c>
      <c r="W84" s="162">
        <f t="shared" si="7"/>
        <v>0</v>
      </c>
    </row>
    <row r="85" spans="1:23" s="60" customFormat="1" ht="51.75" x14ac:dyDescent="0.25">
      <c r="A85" s="134" t="s">
        <v>67</v>
      </c>
      <c r="B85" s="53" t="s">
        <v>310</v>
      </c>
      <c r="C85" s="156" t="s">
        <v>375</v>
      </c>
      <c r="D85" s="50">
        <v>0</v>
      </c>
      <c r="E85" s="50">
        <v>0</v>
      </c>
      <c r="F85" s="165">
        <v>2</v>
      </c>
      <c r="G85" s="50">
        <v>0</v>
      </c>
      <c r="H85" s="248">
        <f t="shared" si="4"/>
        <v>2</v>
      </c>
      <c r="I85" s="241">
        <v>0</v>
      </c>
      <c r="J85" s="212">
        <v>0</v>
      </c>
      <c r="K85" s="240">
        <v>0</v>
      </c>
      <c r="L85" s="212">
        <v>0</v>
      </c>
      <c r="M85" s="249">
        <f t="shared" si="5"/>
        <v>0</v>
      </c>
      <c r="N85" s="135">
        <v>0</v>
      </c>
      <c r="O85" s="135">
        <v>0</v>
      </c>
      <c r="P85" s="166">
        <v>1</v>
      </c>
      <c r="Q85" s="135">
        <v>0</v>
      </c>
      <c r="R85" s="248">
        <f t="shared" si="6"/>
        <v>1</v>
      </c>
      <c r="S85" s="212">
        <v>0</v>
      </c>
      <c r="T85" s="212">
        <v>0</v>
      </c>
      <c r="U85" s="240">
        <v>0</v>
      </c>
      <c r="V85" s="212">
        <v>0</v>
      </c>
      <c r="W85" s="239">
        <f t="shared" si="7"/>
        <v>0</v>
      </c>
    </row>
    <row r="86" spans="1:23" s="60" customFormat="1" ht="39" x14ac:dyDescent="0.25">
      <c r="A86" s="134" t="s">
        <v>67</v>
      </c>
      <c r="B86" s="53" t="s">
        <v>311</v>
      </c>
      <c r="C86" s="156" t="s">
        <v>376</v>
      </c>
      <c r="D86" s="50">
        <v>0</v>
      </c>
      <c r="E86" s="50">
        <v>0</v>
      </c>
      <c r="F86" s="165">
        <v>2</v>
      </c>
      <c r="G86" s="50">
        <v>0</v>
      </c>
      <c r="H86" s="248">
        <f t="shared" si="4"/>
        <v>2</v>
      </c>
      <c r="I86" s="241">
        <v>0</v>
      </c>
      <c r="J86" s="212">
        <v>0</v>
      </c>
      <c r="K86" s="240">
        <v>0</v>
      </c>
      <c r="L86" s="212">
        <v>0</v>
      </c>
      <c r="M86" s="249">
        <f t="shared" si="5"/>
        <v>0</v>
      </c>
      <c r="N86" s="135">
        <v>0</v>
      </c>
      <c r="O86" s="135">
        <v>0</v>
      </c>
      <c r="P86" s="166">
        <v>1</v>
      </c>
      <c r="Q86" s="135">
        <v>0</v>
      </c>
      <c r="R86" s="248">
        <f t="shared" si="6"/>
        <v>1</v>
      </c>
      <c r="S86" s="212">
        <v>0</v>
      </c>
      <c r="T86" s="212">
        <v>0</v>
      </c>
      <c r="U86" s="240">
        <v>0</v>
      </c>
      <c r="V86" s="212">
        <v>0</v>
      </c>
      <c r="W86" s="239">
        <f t="shared" si="7"/>
        <v>0</v>
      </c>
    </row>
    <row r="87" spans="1:23" ht="38.25" x14ac:dyDescent="0.25">
      <c r="A87" s="139" t="s">
        <v>18</v>
      </c>
      <c r="B87" s="140" t="s">
        <v>69</v>
      </c>
      <c r="C87" s="154"/>
      <c r="D87" s="146" t="s">
        <v>408</v>
      </c>
      <c r="E87" s="146" t="s">
        <v>408</v>
      </c>
      <c r="F87" s="146" t="s">
        <v>408</v>
      </c>
      <c r="G87" s="146" t="s">
        <v>408</v>
      </c>
      <c r="H87" s="160" t="s">
        <v>408</v>
      </c>
      <c r="I87" s="146" t="s">
        <v>408</v>
      </c>
      <c r="J87" s="146" t="s">
        <v>408</v>
      </c>
      <c r="K87" s="146" t="s">
        <v>408</v>
      </c>
      <c r="L87" s="146" t="s">
        <v>408</v>
      </c>
      <c r="M87" s="160" t="s">
        <v>408</v>
      </c>
      <c r="N87" s="146" t="s">
        <v>408</v>
      </c>
      <c r="O87" s="146" t="s">
        <v>408</v>
      </c>
      <c r="P87" s="146" t="s">
        <v>408</v>
      </c>
      <c r="Q87" s="146" t="s">
        <v>408</v>
      </c>
      <c r="R87" s="160" t="s">
        <v>408</v>
      </c>
      <c r="S87" s="146" t="s">
        <v>408</v>
      </c>
      <c r="T87" s="146" t="s">
        <v>408</v>
      </c>
      <c r="U87" s="146" t="s">
        <v>408</v>
      </c>
      <c r="V87" s="146" t="s">
        <v>408</v>
      </c>
      <c r="W87" s="160" t="s">
        <v>408</v>
      </c>
    </row>
    <row r="88" spans="1:23" s="35" customFormat="1" ht="38.25" x14ac:dyDescent="0.25">
      <c r="A88" s="114" t="s">
        <v>70</v>
      </c>
      <c r="B88" s="97" t="s">
        <v>71</v>
      </c>
      <c r="C88" s="120"/>
      <c r="D88" s="160" t="s">
        <v>408</v>
      </c>
      <c r="E88" s="160" t="s">
        <v>408</v>
      </c>
      <c r="F88" s="160" t="s">
        <v>408</v>
      </c>
      <c r="G88" s="160" t="s">
        <v>408</v>
      </c>
      <c r="H88" s="160" t="s">
        <v>408</v>
      </c>
      <c r="I88" s="160" t="s">
        <v>408</v>
      </c>
      <c r="J88" s="160" t="s">
        <v>408</v>
      </c>
      <c r="K88" s="160" t="s">
        <v>408</v>
      </c>
      <c r="L88" s="160" t="s">
        <v>408</v>
      </c>
      <c r="M88" s="160" t="s">
        <v>408</v>
      </c>
      <c r="N88" s="160" t="s">
        <v>408</v>
      </c>
      <c r="O88" s="160" t="s">
        <v>408</v>
      </c>
      <c r="P88" s="160" t="s">
        <v>408</v>
      </c>
      <c r="Q88" s="160" t="s">
        <v>408</v>
      </c>
      <c r="R88" s="160" t="s">
        <v>408</v>
      </c>
      <c r="S88" s="160" t="s">
        <v>408</v>
      </c>
      <c r="T88" s="160" t="s">
        <v>408</v>
      </c>
      <c r="U88" s="160" t="s">
        <v>408</v>
      </c>
      <c r="V88" s="160" t="s">
        <v>408</v>
      </c>
      <c r="W88" s="160" t="s">
        <v>408</v>
      </c>
    </row>
    <row r="89" spans="1:23" ht="25.5" x14ac:dyDescent="0.25">
      <c r="A89" s="116" t="s">
        <v>72</v>
      </c>
      <c r="B89" s="97" t="s">
        <v>73</v>
      </c>
      <c r="C89" s="120"/>
      <c r="D89" s="160" t="s">
        <v>408</v>
      </c>
      <c r="E89" s="160" t="s">
        <v>408</v>
      </c>
      <c r="F89" s="160" t="s">
        <v>408</v>
      </c>
      <c r="G89" s="160" t="s">
        <v>408</v>
      </c>
      <c r="H89" s="160" t="s">
        <v>408</v>
      </c>
      <c r="I89" s="160" t="s">
        <v>408</v>
      </c>
      <c r="J89" s="160" t="s">
        <v>408</v>
      </c>
      <c r="K89" s="160" t="s">
        <v>408</v>
      </c>
      <c r="L89" s="160" t="s">
        <v>408</v>
      </c>
      <c r="M89" s="160" t="s">
        <v>408</v>
      </c>
      <c r="N89" s="160" t="s">
        <v>408</v>
      </c>
      <c r="O89" s="160" t="s">
        <v>408</v>
      </c>
      <c r="P89" s="160" t="s">
        <v>408</v>
      </c>
      <c r="Q89" s="160" t="s">
        <v>408</v>
      </c>
      <c r="R89" s="160" t="s">
        <v>408</v>
      </c>
      <c r="S89" s="160" t="s">
        <v>408</v>
      </c>
      <c r="T89" s="160" t="s">
        <v>408</v>
      </c>
      <c r="U89" s="160" t="s">
        <v>408</v>
      </c>
      <c r="V89" s="160" t="s">
        <v>408</v>
      </c>
      <c r="W89" s="160" t="s">
        <v>408</v>
      </c>
    </row>
    <row r="90" spans="1:23" ht="28.5" customHeight="1" x14ac:dyDescent="0.25">
      <c r="A90" s="143" t="s">
        <v>72</v>
      </c>
      <c r="B90" s="8" t="s">
        <v>312</v>
      </c>
      <c r="C90" s="155" t="s">
        <v>377</v>
      </c>
      <c r="D90" s="150">
        <v>0</v>
      </c>
      <c r="E90" s="51">
        <v>0</v>
      </c>
      <c r="F90" s="244">
        <v>2</v>
      </c>
      <c r="G90" s="150">
        <v>0</v>
      </c>
      <c r="H90" s="245">
        <f>D90+E90+F90+G90</f>
        <v>2</v>
      </c>
      <c r="I90" s="242">
        <v>0</v>
      </c>
      <c r="J90" s="242">
        <v>0</v>
      </c>
      <c r="K90" s="246">
        <v>0</v>
      </c>
      <c r="L90" s="242">
        <v>0</v>
      </c>
      <c r="M90" s="247">
        <f>I90+J90+K90+L90</f>
        <v>0</v>
      </c>
      <c r="N90" s="150">
        <v>0</v>
      </c>
      <c r="O90" s="150">
        <v>0</v>
      </c>
      <c r="P90" s="244">
        <v>2</v>
      </c>
      <c r="Q90" s="150">
        <v>0</v>
      </c>
      <c r="R90" s="245">
        <f>N90+O90+P90+Q90</f>
        <v>2</v>
      </c>
      <c r="S90" s="242">
        <v>0</v>
      </c>
      <c r="T90" s="242">
        <v>0</v>
      </c>
      <c r="U90" s="246">
        <v>0</v>
      </c>
      <c r="V90" s="242">
        <v>0</v>
      </c>
      <c r="W90" s="247">
        <f>S90+T90+U90+V90</f>
        <v>0</v>
      </c>
    </row>
    <row r="91" spans="1:23" ht="42.75" customHeight="1" x14ac:dyDescent="0.25">
      <c r="A91" s="139" t="s">
        <v>72</v>
      </c>
      <c r="B91" s="8" t="s">
        <v>313</v>
      </c>
      <c r="C91" s="155" t="s">
        <v>378</v>
      </c>
      <c r="D91" s="150">
        <v>0</v>
      </c>
      <c r="E91" s="51">
        <v>0</v>
      </c>
      <c r="F91" s="244">
        <v>1.7</v>
      </c>
      <c r="G91" s="150">
        <v>0</v>
      </c>
      <c r="H91" s="245">
        <f t="shared" ref="H91:H92" si="8">D91+E91+F91+G91</f>
        <v>1.7</v>
      </c>
      <c r="I91" s="242">
        <v>0</v>
      </c>
      <c r="J91" s="242">
        <v>0</v>
      </c>
      <c r="K91" s="246">
        <v>0</v>
      </c>
      <c r="L91" s="242">
        <v>0</v>
      </c>
      <c r="M91" s="247">
        <f t="shared" ref="M91:M92" si="9">I91+J91+K91+L91</f>
        <v>0</v>
      </c>
      <c r="N91" s="150">
        <v>0</v>
      </c>
      <c r="O91" s="150">
        <v>0</v>
      </c>
      <c r="P91" s="244">
        <v>1.7</v>
      </c>
      <c r="Q91" s="150">
        <v>0</v>
      </c>
      <c r="R91" s="245">
        <f t="shared" ref="R91:R118" si="10">N91+O91+P91+Q91</f>
        <v>1.7</v>
      </c>
      <c r="S91" s="242">
        <v>0</v>
      </c>
      <c r="T91" s="242">
        <v>0</v>
      </c>
      <c r="U91" s="246">
        <v>0</v>
      </c>
      <c r="V91" s="242">
        <v>0</v>
      </c>
      <c r="W91" s="247">
        <f t="shared" ref="W91:W92" si="11">S91+T91+U91+V91</f>
        <v>0</v>
      </c>
    </row>
    <row r="92" spans="1:23" ht="40.5" customHeight="1" x14ac:dyDescent="0.25">
      <c r="A92" s="143" t="s">
        <v>72</v>
      </c>
      <c r="B92" s="8" t="s">
        <v>314</v>
      </c>
      <c r="C92" s="155" t="s">
        <v>379</v>
      </c>
      <c r="D92" s="150">
        <v>0</v>
      </c>
      <c r="E92" s="51">
        <v>0</v>
      </c>
      <c r="F92" s="244">
        <v>1.2</v>
      </c>
      <c r="G92" s="150">
        <v>0</v>
      </c>
      <c r="H92" s="245">
        <f t="shared" si="8"/>
        <v>1.2</v>
      </c>
      <c r="I92" s="242">
        <v>0</v>
      </c>
      <c r="J92" s="242">
        <v>0</v>
      </c>
      <c r="K92" s="246">
        <v>0</v>
      </c>
      <c r="L92" s="242">
        <v>0</v>
      </c>
      <c r="M92" s="247">
        <f t="shared" si="9"/>
        <v>0</v>
      </c>
      <c r="N92" s="150">
        <v>0</v>
      </c>
      <c r="O92" s="150">
        <v>0</v>
      </c>
      <c r="P92" s="244">
        <v>1.2</v>
      </c>
      <c r="Q92" s="150">
        <v>0</v>
      </c>
      <c r="R92" s="245">
        <f t="shared" si="10"/>
        <v>1.2</v>
      </c>
      <c r="S92" s="242">
        <v>0</v>
      </c>
      <c r="T92" s="242">
        <v>0</v>
      </c>
      <c r="U92" s="246">
        <v>0</v>
      </c>
      <c r="V92" s="242">
        <v>0</v>
      </c>
      <c r="W92" s="247">
        <f t="shared" si="11"/>
        <v>0</v>
      </c>
    </row>
    <row r="93" spans="1:23" s="60" customFormat="1" ht="40.5" customHeight="1" x14ac:dyDescent="0.25">
      <c r="A93" s="231" t="s">
        <v>72</v>
      </c>
      <c r="B93" s="53" t="s">
        <v>315</v>
      </c>
      <c r="C93" s="156" t="s">
        <v>380</v>
      </c>
      <c r="D93" s="51">
        <v>0</v>
      </c>
      <c r="E93" s="51">
        <v>0</v>
      </c>
      <c r="F93" s="150">
        <v>0</v>
      </c>
      <c r="G93" s="51">
        <v>0</v>
      </c>
      <c r="H93" s="163">
        <f t="shared" ref="H93:H118" si="12">D93+E93+F93+G93</f>
        <v>0</v>
      </c>
      <c r="I93" s="51">
        <v>0</v>
      </c>
      <c r="J93" s="51">
        <v>0</v>
      </c>
      <c r="K93" s="51">
        <v>0</v>
      </c>
      <c r="L93" s="51">
        <v>0</v>
      </c>
      <c r="M93" s="163">
        <f t="shared" ref="M93:M118" si="13">I93+J93+K93+L93</f>
        <v>0</v>
      </c>
      <c r="N93" s="51">
        <v>0</v>
      </c>
      <c r="O93" s="51">
        <v>0</v>
      </c>
      <c r="P93" s="150">
        <v>0</v>
      </c>
      <c r="Q93" s="51">
        <v>0</v>
      </c>
      <c r="R93" s="163">
        <f>N93+O93+P93+Q93</f>
        <v>0</v>
      </c>
      <c r="S93" s="51">
        <v>0</v>
      </c>
      <c r="T93" s="51">
        <v>0</v>
      </c>
      <c r="U93" s="51">
        <v>0</v>
      </c>
      <c r="V93" s="51">
        <v>0</v>
      </c>
      <c r="W93" s="163">
        <f t="shared" ref="W93:W118" si="14">S93+T93+U93+V93</f>
        <v>0</v>
      </c>
    </row>
    <row r="94" spans="1:23" ht="38.25" customHeight="1" x14ac:dyDescent="0.25">
      <c r="A94" s="139" t="s">
        <v>72</v>
      </c>
      <c r="B94" s="8" t="s">
        <v>316</v>
      </c>
      <c r="C94" s="155" t="s">
        <v>381</v>
      </c>
      <c r="D94" s="150">
        <v>0</v>
      </c>
      <c r="E94" s="150">
        <v>0</v>
      </c>
      <c r="F94" s="150">
        <v>0</v>
      </c>
      <c r="G94" s="150">
        <v>0</v>
      </c>
      <c r="H94" s="163">
        <f t="shared" si="12"/>
        <v>0</v>
      </c>
      <c r="I94" s="150">
        <v>0</v>
      </c>
      <c r="J94" s="150">
        <v>0</v>
      </c>
      <c r="K94" s="150">
        <v>0</v>
      </c>
      <c r="L94" s="150">
        <v>0</v>
      </c>
      <c r="M94" s="163">
        <f t="shared" si="13"/>
        <v>0</v>
      </c>
      <c r="N94" s="150">
        <v>0</v>
      </c>
      <c r="O94" s="150">
        <v>0</v>
      </c>
      <c r="P94" s="150">
        <v>0</v>
      </c>
      <c r="Q94" s="150">
        <v>0</v>
      </c>
      <c r="R94" s="163">
        <f t="shared" si="10"/>
        <v>0</v>
      </c>
      <c r="S94" s="150">
        <v>0</v>
      </c>
      <c r="T94" s="150">
        <v>0</v>
      </c>
      <c r="U94" s="150">
        <v>0</v>
      </c>
      <c r="V94" s="150">
        <v>0</v>
      </c>
      <c r="W94" s="163">
        <f t="shared" si="14"/>
        <v>0</v>
      </c>
    </row>
    <row r="95" spans="1:23" ht="38.25" customHeight="1" x14ac:dyDescent="0.25">
      <c r="A95" s="143" t="s">
        <v>72</v>
      </c>
      <c r="B95" s="8" t="s">
        <v>317</v>
      </c>
      <c r="C95" s="155" t="s">
        <v>382</v>
      </c>
      <c r="D95" s="150">
        <v>0</v>
      </c>
      <c r="E95" s="150">
        <v>0</v>
      </c>
      <c r="F95" s="150">
        <v>0</v>
      </c>
      <c r="G95" s="150">
        <v>0</v>
      </c>
      <c r="H95" s="163">
        <f t="shared" si="12"/>
        <v>0</v>
      </c>
      <c r="I95" s="150">
        <v>0</v>
      </c>
      <c r="J95" s="150">
        <v>0</v>
      </c>
      <c r="K95" s="150">
        <v>0</v>
      </c>
      <c r="L95" s="150">
        <v>0</v>
      </c>
      <c r="M95" s="163">
        <f t="shared" si="13"/>
        <v>0</v>
      </c>
      <c r="N95" s="150">
        <v>0</v>
      </c>
      <c r="O95" s="150">
        <v>0</v>
      </c>
      <c r="P95" s="150">
        <v>0</v>
      </c>
      <c r="Q95" s="150">
        <v>0</v>
      </c>
      <c r="R95" s="163">
        <f t="shared" si="10"/>
        <v>0</v>
      </c>
      <c r="S95" s="150">
        <v>0</v>
      </c>
      <c r="T95" s="150">
        <v>0</v>
      </c>
      <c r="U95" s="150">
        <v>0</v>
      </c>
      <c r="V95" s="150">
        <v>0</v>
      </c>
      <c r="W95" s="163">
        <f t="shared" si="14"/>
        <v>0</v>
      </c>
    </row>
    <row r="96" spans="1:23" ht="39.75" customHeight="1" x14ac:dyDescent="0.25">
      <c r="A96" s="143" t="s">
        <v>72</v>
      </c>
      <c r="B96" s="8" t="s">
        <v>318</v>
      </c>
      <c r="C96" s="155" t="s">
        <v>383</v>
      </c>
      <c r="D96" s="150">
        <v>0</v>
      </c>
      <c r="E96" s="51">
        <v>0</v>
      </c>
      <c r="F96" s="244">
        <v>1.35</v>
      </c>
      <c r="G96" s="150">
        <v>0</v>
      </c>
      <c r="H96" s="245">
        <f t="shared" si="12"/>
        <v>1.35</v>
      </c>
      <c r="I96" s="242">
        <v>0</v>
      </c>
      <c r="J96" s="242">
        <v>0</v>
      </c>
      <c r="K96" s="246">
        <v>0</v>
      </c>
      <c r="L96" s="242">
        <v>0</v>
      </c>
      <c r="M96" s="247">
        <f t="shared" si="13"/>
        <v>0</v>
      </c>
      <c r="N96" s="150">
        <v>0</v>
      </c>
      <c r="O96" s="150">
        <v>0</v>
      </c>
      <c r="P96" s="244">
        <v>1.35</v>
      </c>
      <c r="Q96" s="150">
        <v>0</v>
      </c>
      <c r="R96" s="245">
        <f t="shared" si="10"/>
        <v>1.35</v>
      </c>
      <c r="S96" s="242">
        <v>0</v>
      </c>
      <c r="T96" s="242">
        <v>0</v>
      </c>
      <c r="U96" s="246">
        <v>0</v>
      </c>
      <c r="V96" s="242">
        <v>0</v>
      </c>
      <c r="W96" s="247">
        <f t="shared" si="14"/>
        <v>0</v>
      </c>
    </row>
    <row r="97" spans="1:24" ht="36.75" customHeight="1" x14ac:dyDescent="0.25">
      <c r="A97" s="139" t="s">
        <v>72</v>
      </c>
      <c r="B97" s="8" t="s">
        <v>319</v>
      </c>
      <c r="C97" s="155" t="s">
        <v>384</v>
      </c>
      <c r="D97" s="150">
        <v>0</v>
      </c>
      <c r="E97" s="150">
        <v>0</v>
      </c>
      <c r="F97" s="150">
        <v>0</v>
      </c>
      <c r="G97" s="150">
        <v>0</v>
      </c>
      <c r="H97" s="163">
        <f t="shared" si="12"/>
        <v>0</v>
      </c>
      <c r="I97" s="150">
        <v>0</v>
      </c>
      <c r="J97" s="150">
        <v>0</v>
      </c>
      <c r="K97" s="150">
        <v>0</v>
      </c>
      <c r="L97" s="150">
        <v>0</v>
      </c>
      <c r="M97" s="163">
        <f t="shared" si="13"/>
        <v>0</v>
      </c>
      <c r="N97" s="150">
        <v>0</v>
      </c>
      <c r="O97" s="150">
        <v>0</v>
      </c>
      <c r="P97" s="150">
        <v>0</v>
      </c>
      <c r="Q97" s="150">
        <v>0</v>
      </c>
      <c r="R97" s="163">
        <f t="shared" si="10"/>
        <v>0</v>
      </c>
      <c r="S97" s="150">
        <v>0</v>
      </c>
      <c r="T97" s="150">
        <v>0</v>
      </c>
      <c r="U97" s="150">
        <v>0</v>
      </c>
      <c r="V97" s="150">
        <v>0</v>
      </c>
      <c r="W97" s="163">
        <f t="shared" si="14"/>
        <v>0</v>
      </c>
    </row>
    <row r="98" spans="1:24" ht="37.5" customHeight="1" x14ac:dyDescent="0.25">
      <c r="A98" s="143" t="s">
        <v>72</v>
      </c>
      <c r="B98" s="8" t="s">
        <v>320</v>
      </c>
      <c r="C98" s="155" t="s">
        <v>385</v>
      </c>
      <c r="D98" s="150">
        <v>0</v>
      </c>
      <c r="E98" s="150">
        <v>0</v>
      </c>
      <c r="F98" s="150">
        <v>0</v>
      </c>
      <c r="G98" s="150">
        <v>0</v>
      </c>
      <c r="H98" s="163">
        <f t="shared" si="12"/>
        <v>0</v>
      </c>
      <c r="I98" s="150">
        <v>0</v>
      </c>
      <c r="J98" s="150">
        <v>0</v>
      </c>
      <c r="K98" s="150">
        <v>0</v>
      </c>
      <c r="L98" s="150">
        <v>0</v>
      </c>
      <c r="M98" s="163">
        <f t="shared" si="13"/>
        <v>0</v>
      </c>
      <c r="N98" s="150">
        <v>0</v>
      </c>
      <c r="O98" s="150">
        <v>0</v>
      </c>
      <c r="P98" s="150">
        <v>0</v>
      </c>
      <c r="Q98" s="150">
        <v>0</v>
      </c>
      <c r="R98" s="163">
        <f t="shared" si="10"/>
        <v>0</v>
      </c>
      <c r="S98" s="150">
        <v>0</v>
      </c>
      <c r="T98" s="150">
        <v>0</v>
      </c>
      <c r="U98" s="150">
        <v>0</v>
      </c>
      <c r="V98" s="150">
        <v>0</v>
      </c>
      <c r="W98" s="163">
        <f t="shared" si="14"/>
        <v>0</v>
      </c>
    </row>
    <row r="99" spans="1:24" ht="39.75" customHeight="1" x14ac:dyDescent="0.25">
      <c r="A99" s="143" t="s">
        <v>72</v>
      </c>
      <c r="B99" s="8" t="s">
        <v>321</v>
      </c>
      <c r="C99" s="155" t="s">
        <v>386</v>
      </c>
      <c r="D99" s="150">
        <v>0</v>
      </c>
      <c r="E99" s="150">
        <v>0</v>
      </c>
      <c r="F99" s="150">
        <v>0</v>
      </c>
      <c r="G99" s="150">
        <v>0</v>
      </c>
      <c r="H99" s="163">
        <f t="shared" si="12"/>
        <v>0</v>
      </c>
      <c r="I99" s="150">
        <v>0</v>
      </c>
      <c r="J99" s="150">
        <v>0</v>
      </c>
      <c r="K99" s="150">
        <v>0</v>
      </c>
      <c r="L99" s="150">
        <v>0</v>
      </c>
      <c r="M99" s="163">
        <f t="shared" si="13"/>
        <v>0</v>
      </c>
      <c r="N99" s="150">
        <v>0</v>
      </c>
      <c r="O99" s="150">
        <v>0</v>
      </c>
      <c r="P99" s="150">
        <v>0</v>
      </c>
      <c r="Q99" s="150">
        <v>0</v>
      </c>
      <c r="R99" s="163">
        <f t="shared" si="10"/>
        <v>0</v>
      </c>
      <c r="S99" s="150">
        <v>0</v>
      </c>
      <c r="T99" s="150">
        <v>0</v>
      </c>
      <c r="U99" s="150">
        <v>0</v>
      </c>
      <c r="V99" s="150">
        <v>0</v>
      </c>
      <c r="W99" s="163">
        <f t="shared" si="14"/>
        <v>0</v>
      </c>
    </row>
    <row r="100" spans="1:24" ht="37.5" customHeight="1" x14ac:dyDescent="0.25">
      <c r="A100" s="143" t="s">
        <v>72</v>
      </c>
      <c r="B100" s="8" t="s">
        <v>322</v>
      </c>
      <c r="C100" s="155" t="s">
        <v>387</v>
      </c>
      <c r="D100" s="150">
        <v>0</v>
      </c>
      <c r="E100" s="150">
        <v>0</v>
      </c>
      <c r="F100" s="150">
        <v>0</v>
      </c>
      <c r="G100" s="150">
        <v>0</v>
      </c>
      <c r="H100" s="163">
        <f t="shared" si="12"/>
        <v>0</v>
      </c>
      <c r="I100" s="150">
        <v>0</v>
      </c>
      <c r="J100" s="150">
        <v>0</v>
      </c>
      <c r="K100" s="150">
        <v>0</v>
      </c>
      <c r="L100" s="150">
        <v>0</v>
      </c>
      <c r="M100" s="163">
        <f t="shared" si="13"/>
        <v>0</v>
      </c>
      <c r="N100" s="150">
        <v>0</v>
      </c>
      <c r="O100" s="150">
        <v>0</v>
      </c>
      <c r="P100" s="150">
        <v>0</v>
      </c>
      <c r="Q100" s="150">
        <v>0</v>
      </c>
      <c r="R100" s="163">
        <f t="shared" si="10"/>
        <v>0</v>
      </c>
      <c r="S100" s="150">
        <v>0</v>
      </c>
      <c r="T100" s="150">
        <v>0</v>
      </c>
      <c r="U100" s="150">
        <v>0</v>
      </c>
      <c r="V100" s="150">
        <v>0</v>
      </c>
      <c r="W100" s="163">
        <f t="shared" si="14"/>
        <v>0</v>
      </c>
    </row>
    <row r="101" spans="1:24" ht="39" customHeight="1" x14ac:dyDescent="0.25">
      <c r="A101" s="143" t="s">
        <v>72</v>
      </c>
      <c r="B101" s="8" t="s">
        <v>323</v>
      </c>
      <c r="C101" s="155" t="s">
        <v>388</v>
      </c>
      <c r="D101" s="150">
        <v>0</v>
      </c>
      <c r="E101" s="150">
        <v>0</v>
      </c>
      <c r="F101" s="150">
        <v>0</v>
      </c>
      <c r="G101" s="150">
        <v>0</v>
      </c>
      <c r="H101" s="163">
        <f t="shared" si="12"/>
        <v>0</v>
      </c>
      <c r="I101" s="150">
        <v>0</v>
      </c>
      <c r="J101" s="150">
        <v>0</v>
      </c>
      <c r="K101" s="150">
        <v>0</v>
      </c>
      <c r="L101" s="150">
        <v>0</v>
      </c>
      <c r="M101" s="163">
        <f t="shared" si="13"/>
        <v>0</v>
      </c>
      <c r="N101" s="150">
        <v>0</v>
      </c>
      <c r="O101" s="150">
        <v>0</v>
      </c>
      <c r="P101" s="150">
        <v>0</v>
      </c>
      <c r="Q101" s="150">
        <v>0</v>
      </c>
      <c r="R101" s="163">
        <f t="shared" si="10"/>
        <v>0</v>
      </c>
      <c r="S101" s="150">
        <v>0</v>
      </c>
      <c r="T101" s="150">
        <v>0</v>
      </c>
      <c r="U101" s="150">
        <v>0</v>
      </c>
      <c r="V101" s="150">
        <v>0</v>
      </c>
      <c r="W101" s="163">
        <f t="shared" si="14"/>
        <v>0</v>
      </c>
    </row>
    <row r="102" spans="1:24" ht="45.75" x14ac:dyDescent="0.25">
      <c r="A102" s="143" t="s">
        <v>72</v>
      </c>
      <c r="B102" s="8" t="s">
        <v>324</v>
      </c>
      <c r="C102" s="155" t="s">
        <v>389</v>
      </c>
      <c r="D102" s="150">
        <v>0</v>
      </c>
      <c r="E102" s="150">
        <v>0</v>
      </c>
      <c r="F102" s="150">
        <v>0</v>
      </c>
      <c r="G102" s="150">
        <v>0</v>
      </c>
      <c r="H102" s="163">
        <f t="shared" si="12"/>
        <v>0</v>
      </c>
      <c r="I102" s="150">
        <v>0</v>
      </c>
      <c r="J102" s="150">
        <v>0</v>
      </c>
      <c r="K102" s="150">
        <v>0</v>
      </c>
      <c r="L102" s="150">
        <v>0</v>
      </c>
      <c r="M102" s="163">
        <f t="shared" si="13"/>
        <v>0</v>
      </c>
      <c r="N102" s="150">
        <v>0</v>
      </c>
      <c r="O102" s="150">
        <v>0</v>
      </c>
      <c r="P102" s="150">
        <v>0</v>
      </c>
      <c r="Q102" s="150">
        <v>0</v>
      </c>
      <c r="R102" s="163">
        <f t="shared" si="10"/>
        <v>0</v>
      </c>
      <c r="S102" s="150">
        <v>0</v>
      </c>
      <c r="T102" s="150">
        <v>0</v>
      </c>
      <c r="U102" s="150">
        <v>0</v>
      </c>
      <c r="V102" s="150">
        <v>0</v>
      </c>
      <c r="W102" s="163">
        <f t="shared" si="14"/>
        <v>0</v>
      </c>
    </row>
    <row r="103" spans="1:24" s="60" customFormat="1" ht="39" x14ac:dyDescent="0.25">
      <c r="A103" s="215" t="s">
        <v>72</v>
      </c>
      <c r="B103" s="53" t="s">
        <v>325</v>
      </c>
      <c r="C103" s="156" t="s">
        <v>390</v>
      </c>
      <c r="D103" s="51">
        <v>0</v>
      </c>
      <c r="E103" s="51">
        <v>0</v>
      </c>
      <c r="F103" s="150">
        <v>0</v>
      </c>
      <c r="G103" s="51">
        <v>0</v>
      </c>
      <c r="H103" s="163">
        <f t="shared" si="12"/>
        <v>0</v>
      </c>
      <c r="I103" s="51">
        <v>0</v>
      </c>
      <c r="J103" s="51">
        <v>0</v>
      </c>
      <c r="K103" s="51">
        <v>0</v>
      </c>
      <c r="L103" s="51">
        <v>0</v>
      </c>
      <c r="M103" s="163">
        <f t="shared" si="13"/>
        <v>0</v>
      </c>
      <c r="N103" s="51">
        <v>0</v>
      </c>
      <c r="O103" s="51">
        <v>0</v>
      </c>
      <c r="P103" s="150">
        <v>0</v>
      </c>
      <c r="Q103" s="51">
        <v>0</v>
      </c>
      <c r="R103" s="163">
        <f t="shared" si="10"/>
        <v>0</v>
      </c>
      <c r="S103" s="51">
        <v>0</v>
      </c>
      <c r="T103" s="51">
        <v>0</v>
      </c>
      <c r="U103" s="51">
        <v>0</v>
      </c>
      <c r="V103" s="51">
        <v>0</v>
      </c>
      <c r="W103" s="163">
        <f t="shared" si="14"/>
        <v>0</v>
      </c>
      <c r="X103" s="254"/>
    </row>
    <row r="104" spans="1:24" ht="45.75" x14ac:dyDescent="0.25">
      <c r="A104" s="143" t="s">
        <v>72</v>
      </c>
      <c r="B104" s="8" t="s">
        <v>326</v>
      </c>
      <c r="C104" s="155" t="s">
        <v>391</v>
      </c>
      <c r="D104" s="150">
        <v>0</v>
      </c>
      <c r="E104" s="150">
        <v>0</v>
      </c>
      <c r="F104" s="150">
        <v>0</v>
      </c>
      <c r="G104" s="150">
        <v>0</v>
      </c>
      <c r="H104" s="163">
        <f t="shared" si="12"/>
        <v>0</v>
      </c>
      <c r="I104" s="150">
        <v>0</v>
      </c>
      <c r="J104" s="150">
        <v>0</v>
      </c>
      <c r="K104" s="150">
        <v>0</v>
      </c>
      <c r="L104" s="150">
        <v>0</v>
      </c>
      <c r="M104" s="163">
        <f t="shared" si="13"/>
        <v>0</v>
      </c>
      <c r="N104" s="150">
        <v>0</v>
      </c>
      <c r="O104" s="150">
        <v>0</v>
      </c>
      <c r="P104" s="150">
        <v>0</v>
      </c>
      <c r="Q104" s="150">
        <v>0</v>
      </c>
      <c r="R104" s="163">
        <f t="shared" si="10"/>
        <v>0</v>
      </c>
      <c r="S104" s="150">
        <v>0</v>
      </c>
      <c r="T104" s="150">
        <v>0</v>
      </c>
      <c r="U104" s="150">
        <v>0</v>
      </c>
      <c r="V104" s="150">
        <v>0</v>
      </c>
      <c r="W104" s="163">
        <f t="shared" si="14"/>
        <v>0</v>
      </c>
    </row>
    <row r="105" spans="1:24" ht="45.75" x14ac:dyDescent="0.25">
      <c r="A105" s="143" t="s">
        <v>72</v>
      </c>
      <c r="B105" s="8" t="s">
        <v>327</v>
      </c>
      <c r="C105" s="155" t="s">
        <v>392</v>
      </c>
      <c r="D105" s="150">
        <v>0</v>
      </c>
      <c r="E105" s="150">
        <v>0</v>
      </c>
      <c r="F105" s="150">
        <v>0</v>
      </c>
      <c r="G105" s="150">
        <v>0</v>
      </c>
      <c r="H105" s="163">
        <f t="shared" si="12"/>
        <v>0</v>
      </c>
      <c r="I105" s="150">
        <v>0</v>
      </c>
      <c r="J105" s="150">
        <v>0</v>
      </c>
      <c r="K105" s="150">
        <v>0</v>
      </c>
      <c r="L105" s="150">
        <v>0</v>
      </c>
      <c r="M105" s="163">
        <f t="shared" si="13"/>
        <v>0</v>
      </c>
      <c r="N105" s="150">
        <v>0</v>
      </c>
      <c r="O105" s="150">
        <v>0</v>
      </c>
      <c r="P105" s="150">
        <v>0</v>
      </c>
      <c r="Q105" s="150">
        <v>0</v>
      </c>
      <c r="R105" s="163">
        <f t="shared" si="10"/>
        <v>0</v>
      </c>
      <c r="S105" s="150">
        <v>0</v>
      </c>
      <c r="T105" s="150">
        <v>0</v>
      </c>
      <c r="U105" s="150">
        <v>0</v>
      </c>
      <c r="V105" s="150">
        <v>0</v>
      </c>
      <c r="W105" s="163">
        <f t="shared" si="14"/>
        <v>0</v>
      </c>
    </row>
    <row r="106" spans="1:24" ht="45" x14ac:dyDescent="0.25">
      <c r="A106" s="139" t="s">
        <v>72</v>
      </c>
      <c r="B106" s="144" t="s">
        <v>328</v>
      </c>
      <c r="C106" s="157" t="s">
        <v>393</v>
      </c>
      <c r="D106" s="150">
        <v>0</v>
      </c>
      <c r="E106" s="150">
        <v>0</v>
      </c>
      <c r="F106" s="150">
        <v>0</v>
      </c>
      <c r="G106" s="150">
        <v>0</v>
      </c>
      <c r="H106" s="163">
        <f t="shared" si="12"/>
        <v>0</v>
      </c>
      <c r="I106" s="150">
        <v>0</v>
      </c>
      <c r="J106" s="150">
        <v>0</v>
      </c>
      <c r="K106" s="150">
        <v>0</v>
      </c>
      <c r="L106" s="150">
        <v>0</v>
      </c>
      <c r="M106" s="163">
        <f t="shared" si="13"/>
        <v>0</v>
      </c>
      <c r="N106" s="150">
        <v>0</v>
      </c>
      <c r="O106" s="150">
        <v>0</v>
      </c>
      <c r="P106" s="150">
        <v>0</v>
      </c>
      <c r="Q106" s="150">
        <v>0</v>
      </c>
      <c r="R106" s="163">
        <f t="shared" si="10"/>
        <v>0</v>
      </c>
      <c r="S106" s="150">
        <v>0</v>
      </c>
      <c r="T106" s="150">
        <v>0</v>
      </c>
      <c r="U106" s="150">
        <v>0</v>
      </c>
      <c r="V106" s="150">
        <v>0</v>
      </c>
      <c r="W106" s="163">
        <f t="shared" si="14"/>
        <v>0</v>
      </c>
    </row>
    <row r="107" spans="1:24" s="60" customFormat="1" ht="45.75" x14ac:dyDescent="0.25">
      <c r="A107" s="231" t="s">
        <v>72</v>
      </c>
      <c r="B107" s="53" t="s">
        <v>329</v>
      </c>
      <c r="C107" s="156" t="s">
        <v>394</v>
      </c>
      <c r="D107" s="51">
        <v>0</v>
      </c>
      <c r="E107" s="51">
        <v>0</v>
      </c>
      <c r="F107" s="150">
        <v>0</v>
      </c>
      <c r="G107" s="51">
        <v>0</v>
      </c>
      <c r="H107" s="163">
        <f t="shared" si="12"/>
        <v>0</v>
      </c>
      <c r="I107" s="51">
        <v>0</v>
      </c>
      <c r="J107" s="51">
        <v>0</v>
      </c>
      <c r="K107" s="51">
        <v>0</v>
      </c>
      <c r="L107" s="51">
        <v>0</v>
      </c>
      <c r="M107" s="163">
        <f t="shared" si="13"/>
        <v>0</v>
      </c>
      <c r="N107" s="51">
        <v>0</v>
      </c>
      <c r="O107" s="51">
        <v>0</v>
      </c>
      <c r="P107" s="150">
        <v>0</v>
      </c>
      <c r="Q107" s="51">
        <v>0</v>
      </c>
      <c r="R107" s="163">
        <f t="shared" si="10"/>
        <v>0</v>
      </c>
      <c r="S107" s="51">
        <v>0</v>
      </c>
      <c r="T107" s="51">
        <v>0</v>
      </c>
      <c r="U107" s="51">
        <v>0</v>
      </c>
      <c r="V107" s="51">
        <v>0</v>
      </c>
      <c r="W107" s="163">
        <f t="shared" si="14"/>
        <v>0</v>
      </c>
    </row>
    <row r="108" spans="1:24" s="60" customFormat="1" ht="45.75" x14ac:dyDescent="0.25">
      <c r="A108" s="231" t="s">
        <v>72</v>
      </c>
      <c r="B108" s="53" t="s">
        <v>330</v>
      </c>
      <c r="C108" s="156" t="s">
        <v>395</v>
      </c>
      <c r="D108" s="51">
        <v>0</v>
      </c>
      <c r="E108" s="51">
        <v>0</v>
      </c>
      <c r="F108" s="150">
        <v>0</v>
      </c>
      <c r="G108" s="51">
        <v>0</v>
      </c>
      <c r="H108" s="163">
        <f t="shared" si="12"/>
        <v>0</v>
      </c>
      <c r="I108" s="51">
        <v>0</v>
      </c>
      <c r="J108" s="51">
        <v>0</v>
      </c>
      <c r="K108" s="51">
        <v>0</v>
      </c>
      <c r="L108" s="51">
        <v>0</v>
      </c>
      <c r="M108" s="163">
        <f t="shared" si="13"/>
        <v>0</v>
      </c>
      <c r="N108" s="51">
        <v>0</v>
      </c>
      <c r="O108" s="51">
        <v>0</v>
      </c>
      <c r="P108" s="150">
        <v>0</v>
      </c>
      <c r="Q108" s="51">
        <v>0</v>
      </c>
      <c r="R108" s="163">
        <f t="shared" si="10"/>
        <v>0</v>
      </c>
      <c r="S108" s="51">
        <v>0</v>
      </c>
      <c r="T108" s="51">
        <v>0</v>
      </c>
      <c r="U108" s="51">
        <v>0</v>
      </c>
      <c r="V108" s="51">
        <v>0</v>
      </c>
      <c r="W108" s="163">
        <f t="shared" si="14"/>
        <v>0</v>
      </c>
    </row>
    <row r="109" spans="1:24" ht="45.75" x14ac:dyDescent="0.25">
      <c r="A109" s="143" t="s">
        <v>72</v>
      </c>
      <c r="B109" s="8" t="s">
        <v>331</v>
      </c>
      <c r="C109" s="155" t="s">
        <v>396</v>
      </c>
      <c r="D109" s="150">
        <v>0</v>
      </c>
      <c r="E109" s="150">
        <v>0</v>
      </c>
      <c r="F109" s="150">
        <v>0</v>
      </c>
      <c r="G109" s="150">
        <v>0</v>
      </c>
      <c r="H109" s="163">
        <f t="shared" si="12"/>
        <v>0</v>
      </c>
      <c r="I109" s="150">
        <v>0</v>
      </c>
      <c r="J109" s="150">
        <v>0</v>
      </c>
      <c r="K109" s="150">
        <v>0</v>
      </c>
      <c r="L109" s="150">
        <v>0</v>
      </c>
      <c r="M109" s="163">
        <f t="shared" si="13"/>
        <v>0</v>
      </c>
      <c r="N109" s="150">
        <v>0</v>
      </c>
      <c r="O109" s="150">
        <v>0</v>
      </c>
      <c r="P109" s="150">
        <v>0</v>
      </c>
      <c r="Q109" s="150">
        <v>0</v>
      </c>
      <c r="R109" s="163">
        <f t="shared" si="10"/>
        <v>0</v>
      </c>
      <c r="S109" s="150">
        <v>0</v>
      </c>
      <c r="T109" s="150">
        <v>0</v>
      </c>
      <c r="U109" s="150">
        <v>0</v>
      </c>
      <c r="V109" s="150">
        <v>0</v>
      </c>
      <c r="W109" s="163">
        <f t="shared" si="14"/>
        <v>0</v>
      </c>
    </row>
    <row r="110" spans="1:24" ht="45.75" x14ac:dyDescent="0.25">
      <c r="A110" s="139" t="s">
        <v>72</v>
      </c>
      <c r="B110" s="8" t="s">
        <v>332</v>
      </c>
      <c r="C110" s="155" t="s">
        <v>397</v>
      </c>
      <c r="D110" s="150">
        <v>0</v>
      </c>
      <c r="E110" s="150">
        <v>0</v>
      </c>
      <c r="F110" s="150">
        <v>0</v>
      </c>
      <c r="G110" s="150">
        <v>0</v>
      </c>
      <c r="H110" s="163">
        <f t="shared" si="12"/>
        <v>0</v>
      </c>
      <c r="I110" s="150">
        <v>0</v>
      </c>
      <c r="J110" s="150">
        <v>0</v>
      </c>
      <c r="K110" s="150">
        <v>0</v>
      </c>
      <c r="L110" s="150">
        <v>0</v>
      </c>
      <c r="M110" s="163">
        <f t="shared" si="13"/>
        <v>0</v>
      </c>
      <c r="N110" s="150">
        <v>0</v>
      </c>
      <c r="O110" s="150">
        <v>0</v>
      </c>
      <c r="P110" s="150">
        <v>0</v>
      </c>
      <c r="Q110" s="150">
        <v>0</v>
      </c>
      <c r="R110" s="163">
        <f t="shared" si="10"/>
        <v>0</v>
      </c>
      <c r="S110" s="150">
        <v>0</v>
      </c>
      <c r="T110" s="150">
        <v>0</v>
      </c>
      <c r="U110" s="150">
        <v>0</v>
      </c>
      <c r="V110" s="150">
        <v>0</v>
      </c>
      <c r="W110" s="163">
        <f t="shared" si="14"/>
        <v>0</v>
      </c>
    </row>
    <row r="111" spans="1:24" ht="45.75" x14ac:dyDescent="0.25">
      <c r="A111" s="143" t="s">
        <v>72</v>
      </c>
      <c r="B111" s="8" t="s">
        <v>333</v>
      </c>
      <c r="C111" s="155" t="s">
        <v>398</v>
      </c>
      <c r="D111" s="150">
        <v>0</v>
      </c>
      <c r="E111" s="51">
        <v>0</v>
      </c>
      <c r="F111" s="244">
        <v>1</v>
      </c>
      <c r="G111" s="150">
        <v>0</v>
      </c>
      <c r="H111" s="245">
        <f t="shared" si="12"/>
        <v>1</v>
      </c>
      <c r="I111" s="242">
        <v>0</v>
      </c>
      <c r="J111" s="242">
        <v>0</v>
      </c>
      <c r="K111" s="246">
        <v>0</v>
      </c>
      <c r="L111" s="242">
        <v>0</v>
      </c>
      <c r="M111" s="247">
        <f t="shared" si="13"/>
        <v>0</v>
      </c>
      <c r="N111" s="150">
        <v>0</v>
      </c>
      <c r="O111" s="150">
        <v>0</v>
      </c>
      <c r="P111" s="244">
        <v>1</v>
      </c>
      <c r="Q111" s="150">
        <v>0</v>
      </c>
      <c r="R111" s="245">
        <f t="shared" si="10"/>
        <v>1</v>
      </c>
      <c r="S111" s="242">
        <v>0</v>
      </c>
      <c r="T111" s="242">
        <v>0</v>
      </c>
      <c r="U111" s="246">
        <v>0</v>
      </c>
      <c r="V111" s="242">
        <v>0</v>
      </c>
      <c r="W111" s="247">
        <f t="shared" si="14"/>
        <v>0</v>
      </c>
    </row>
    <row r="112" spans="1:24" s="60" customFormat="1" ht="45.75" x14ac:dyDescent="0.25">
      <c r="A112" s="231" t="s">
        <v>72</v>
      </c>
      <c r="B112" s="53" t="s">
        <v>334</v>
      </c>
      <c r="C112" s="156" t="s">
        <v>399</v>
      </c>
      <c r="D112" s="51">
        <v>0</v>
      </c>
      <c r="E112" s="51">
        <v>0</v>
      </c>
      <c r="F112" s="150">
        <v>0</v>
      </c>
      <c r="G112" s="51">
        <v>0</v>
      </c>
      <c r="H112" s="163">
        <f t="shared" si="12"/>
        <v>0</v>
      </c>
      <c r="I112" s="51">
        <v>0</v>
      </c>
      <c r="J112" s="51">
        <v>0</v>
      </c>
      <c r="K112" s="51">
        <v>0</v>
      </c>
      <c r="L112" s="51">
        <v>0</v>
      </c>
      <c r="M112" s="163">
        <f t="shared" si="13"/>
        <v>0</v>
      </c>
      <c r="N112" s="51">
        <v>0</v>
      </c>
      <c r="O112" s="51">
        <v>0</v>
      </c>
      <c r="P112" s="51">
        <v>0</v>
      </c>
      <c r="Q112" s="51">
        <v>0</v>
      </c>
      <c r="R112" s="163">
        <f t="shared" si="10"/>
        <v>0</v>
      </c>
      <c r="S112" s="51">
        <v>0</v>
      </c>
      <c r="T112" s="51">
        <v>0</v>
      </c>
      <c r="U112" s="51">
        <v>0</v>
      </c>
      <c r="V112" s="51">
        <v>0</v>
      </c>
      <c r="W112" s="163">
        <f t="shared" si="14"/>
        <v>0</v>
      </c>
    </row>
    <row r="113" spans="1:23" ht="45.75" x14ac:dyDescent="0.25">
      <c r="A113" s="139" t="s">
        <v>72</v>
      </c>
      <c r="B113" s="8" t="s">
        <v>335</v>
      </c>
      <c r="C113" s="155" t="s">
        <v>400</v>
      </c>
      <c r="D113" s="150">
        <v>0</v>
      </c>
      <c r="E113" s="51">
        <v>0</v>
      </c>
      <c r="F113" s="244">
        <v>1.2</v>
      </c>
      <c r="G113" s="150">
        <v>0</v>
      </c>
      <c r="H113" s="245">
        <f t="shared" si="12"/>
        <v>1.2</v>
      </c>
      <c r="I113" s="242">
        <v>0</v>
      </c>
      <c r="J113" s="242">
        <v>0</v>
      </c>
      <c r="K113" s="246">
        <v>0</v>
      </c>
      <c r="L113" s="242">
        <v>0</v>
      </c>
      <c r="M113" s="247">
        <f t="shared" si="13"/>
        <v>0</v>
      </c>
      <c r="N113" s="150">
        <v>0</v>
      </c>
      <c r="O113" s="150">
        <v>0</v>
      </c>
      <c r="P113" s="244">
        <v>1.2</v>
      </c>
      <c r="Q113" s="150">
        <v>0</v>
      </c>
      <c r="R113" s="245">
        <f t="shared" si="10"/>
        <v>1.2</v>
      </c>
      <c r="S113" s="242">
        <v>0</v>
      </c>
      <c r="T113" s="242">
        <v>0</v>
      </c>
      <c r="U113" s="246">
        <v>0</v>
      </c>
      <c r="V113" s="242">
        <v>0</v>
      </c>
      <c r="W113" s="247">
        <f t="shared" si="14"/>
        <v>0</v>
      </c>
    </row>
    <row r="114" spans="1:23" ht="39" x14ac:dyDescent="0.25">
      <c r="A114" s="143" t="s">
        <v>72</v>
      </c>
      <c r="B114" s="8" t="s">
        <v>336</v>
      </c>
      <c r="C114" s="155" t="s">
        <v>401</v>
      </c>
      <c r="D114" s="150">
        <v>0</v>
      </c>
      <c r="E114" s="150">
        <v>0</v>
      </c>
      <c r="F114" s="150">
        <v>0</v>
      </c>
      <c r="G114" s="150">
        <v>0</v>
      </c>
      <c r="H114" s="163">
        <f t="shared" si="12"/>
        <v>0</v>
      </c>
      <c r="I114" s="150">
        <v>0</v>
      </c>
      <c r="J114" s="150">
        <v>0</v>
      </c>
      <c r="K114" s="150">
        <v>0</v>
      </c>
      <c r="L114" s="150">
        <v>0</v>
      </c>
      <c r="M114" s="163">
        <f t="shared" si="13"/>
        <v>0</v>
      </c>
      <c r="N114" s="150">
        <v>0</v>
      </c>
      <c r="O114" s="150">
        <v>0</v>
      </c>
      <c r="P114" s="150">
        <v>0</v>
      </c>
      <c r="Q114" s="150">
        <v>0</v>
      </c>
      <c r="R114" s="163">
        <f t="shared" si="10"/>
        <v>0</v>
      </c>
      <c r="S114" s="150">
        <v>0</v>
      </c>
      <c r="T114" s="150">
        <v>0</v>
      </c>
      <c r="U114" s="150">
        <v>0</v>
      </c>
      <c r="V114" s="150">
        <v>0</v>
      </c>
      <c r="W114" s="163">
        <f t="shared" si="14"/>
        <v>0</v>
      </c>
    </row>
    <row r="115" spans="1:23" ht="45.75" x14ac:dyDescent="0.25">
      <c r="A115" s="143" t="s">
        <v>72</v>
      </c>
      <c r="B115" s="8" t="s">
        <v>337</v>
      </c>
      <c r="C115" s="155" t="s">
        <v>402</v>
      </c>
      <c r="D115" s="150">
        <v>0</v>
      </c>
      <c r="E115" s="150">
        <v>0</v>
      </c>
      <c r="F115" s="150">
        <v>0</v>
      </c>
      <c r="G115" s="150">
        <v>0</v>
      </c>
      <c r="H115" s="163">
        <f t="shared" si="12"/>
        <v>0</v>
      </c>
      <c r="I115" s="150">
        <v>0</v>
      </c>
      <c r="J115" s="150">
        <v>0</v>
      </c>
      <c r="K115" s="150">
        <v>0</v>
      </c>
      <c r="L115" s="150">
        <v>0</v>
      </c>
      <c r="M115" s="163">
        <f t="shared" si="13"/>
        <v>0</v>
      </c>
      <c r="N115" s="150">
        <v>0</v>
      </c>
      <c r="O115" s="150">
        <v>0</v>
      </c>
      <c r="P115" s="150">
        <v>0</v>
      </c>
      <c r="Q115" s="150">
        <v>0</v>
      </c>
      <c r="R115" s="163">
        <f t="shared" si="10"/>
        <v>0</v>
      </c>
      <c r="S115" s="150">
        <v>0</v>
      </c>
      <c r="T115" s="150">
        <v>0</v>
      </c>
      <c r="U115" s="150">
        <v>0</v>
      </c>
      <c r="V115" s="150">
        <v>0</v>
      </c>
      <c r="W115" s="163">
        <f t="shared" si="14"/>
        <v>0</v>
      </c>
    </row>
    <row r="116" spans="1:23" ht="45.75" x14ac:dyDescent="0.25">
      <c r="A116" s="139" t="s">
        <v>72</v>
      </c>
      <c r="B116" s="8" t="s">
        <v>338</v>
      </c>
      <c r="C116" s="155" t="s">
        <v>403</v>
      </c>
      <c r="D116" s="150">
        <v>0</v>
      </c>
      <c r="E116" s="150">
        <v>0</v>
      </c>
      <c r="F116" s="150">
        <v>0</v>
      </c>
      <c r="G116" s="150">
        <v>0</v>
      </c>
      <c r="H116" s="163">
        <f t="shared" ref="H116:H117" si="15">D116+E116+F116+G116</f>
        <v>0</v>
      </c>
      <c r="I116" s="150">
        <v>0</v>
      </c>
      <c r="J116" s="150">
        <v>0</v>
      </c>
      <c r="K116" s="150">
        <v>0</v>
      </c>
      <c r="L116" s="150">
        <v>0</v>
      </c>
      <c r="M116" s="163">
        <f t="shared" ref="M116:M117" si="16">I116+J116+K116+L116</f>
        <v>0</v>
      </c>
      <c r="N116" s="150">
        <v>0</v>
      </c>
      <c r="O116" s="150">
        <v>0</v>
      </c>
      <c r="P116" s="150">
        <v>0</v>
      </c>
      <c r="Q116" s="150">
        <v>0</v>
      </c>
      <c r="R116" s="163">
        <f t="shared" ref="R116:R117" si="17">N116+O116+P116+Q116</f>
        <v>0</v>
      </c>
      <c r="S116" s="150">
        <v>0</v>
      </c>
      <c r="T116" s="150">
        <v>0</v>
      </c>
      <c r="U116" s="150">
        <v>0</v>
      </c>
      <c r="V116" s="150">
        <v>0</v>
      </c>
      <c r="W116" s="163">
        <f t="shared" ref="W116:W117" si="18">S116+T116+U116+V116</f>
        <v>0</v>
      </c>
    </row>
    <row r="117" spans="1:23" ht="60" x14ac:dyDescent="0.25">
      <c r="A117" s="139" t="s">
        <v>72</v>
      </c>
      <c r="B117" s="217" t="s">
        <v>409</v>
      </c>
      <c r="C117" s="233" t="s">
        <v>410</v>
      </c>
      <c r="D117" s="150">
        <v>0</v>
      </c>
      <c r="E117" s="150">
        <v>0</v>
      </c>
      <c r="F117" s="150">
        <v>0</v>
      </c>
      <c r="G117" s="150">
        <v>0</v>
      </c>
      <c r="H117" s="163">
        <f t="shared" si="15"/>
        <v>0</v>
      </c>
      <c r="I117" s="150">
        <v>0</v>
      </c>
      <c r="J117" s="150">
        <v>0</v>
      </c>
      <c r="K117" s="150">
        <v>0</v>
      </c>
      <c r="L117" s="150">
        <v>0</v>
      </c>
      <c r="M117" s="163">
        <f t="shared" si="16"/>
        <v>0</v>
      </c>
      <c r="N117" s="150">
        <v>0</v>
      </c>
      <c r="O117" s="150">
        <v>0</v>
      </c>
      <c r="P117" s="150">
        <v>0</v>
      </c>
      <c r="Q117" s="150">
        <v>0</v>
      </c>
      <c r="R117" s="163">
        <f t="shared" si="17"/>
        <v>0</v>
      </c>
      <c r="S117" s="150">
        <v>0</v>
      </c>
      <c r="T117" s="150">
        <v>0</v>
      </c>
      <c r="U117" s="150">
        <v>0</v>
      </c>
      <c r="V117" s="150">
        <v>0</v>
      </c>
      <c r="W117" s="163">
        <f t="shared" si="18"/>
        <v>0</v>
      </c>
    </row>
    <row r="118" spans="1:23" ht="60" x14ac:dyDescent="0.25">
      <c r="A118" s="139" t="s">
        <v>72</v>
      </c>
      <c r="B118" s="217" t="s">
        <v>411</v>
      </c>
      <c r="C118" s="233" t="s">
        <v>412</v>
      </c>
      <c r="D118" s="150">
        <v>0</v>
      </c>
      <c r="E118" s="150">
        <v>0</v>
      </c>
      <c r="F118" s="150">
        <v>0</v>
      </c>
      <c r="G118" s="150">
        <v>0</v>
      </c>
      <c r="H118" s="163">
        <f t="shared" si="12"/>
        <v>0</v>
      </c>
      <c r="I118" s="150">
        <v>0</v>
      </c>
      <c r="J118" s="150">
        <v>0</v>
      </c>
      <c r="K118" s="150">
        <v>0</v>
      </c>
      <c r="L118" s="150">
        <v>0</v>
      </c>
      <c r="M118" s="163">
        <f t="shared" si="13"/>
        <v>0</v>
      </c>
      <c r="N118" s="150">
        <v>0</v>
      </c>
      <c r="O118" s="150">
        <v>0</v>
      </c>
      <c r="P118" s="150">
        <v>0</v>
      </c>
      <c r="Q118" s="150">
        <v>0</v>
      </c>
      <c r="R118" s="163">
        <f t="shared" si="10"/>
        <v>0</v>
      </c>
      <c r="S118" s="150">
        <v>0</v>
      </c>
      <c r="T118" s="150">
        <v>0</v>
      </c>
      <c r="U118" s="150">
        <v>0</v>
      </c>
      <c r="V118" s="150">
        <v>0</v>
      </c>
      <c r="W118" s="163">
        <f t="shared" si="14"/>
        <v>0</v>
      </c>
    </row>
    <row r="119" spans="1:23" ht="25.5" x14ac:dyDescent="0.25">
      <c r="A119" s="141" t="s">
        <v>74</v>
      </c>
      <c r="B119" s="140" t="s">
        <v>75</v>
      </c>
      <c r="C119" s="154"/>
      <c r="D119" s="151">
        <v>0</v>
      </c>
      <c r="E119" s="151">
        <v>0</v>
      </c>
      <c r="F119" s="151">
        <v>0</v>
      </c>
      <c r="G119" s="151">
        <v>0</v>
      </c>
      <c r="H119" s="164">
        <v>0</v>
      </c>
      <c r="I119" s="151">
        <v>0</v>
      </c>
      <c r="J119" s="151">
        <v>0</v>
      </c>
      <c r="K119" s="151">
        <v>0</v>
      </c>
      <c r="L119" s="151">
        <v>0</v>
      </c>
      <c r="M119" s="164">
        <v>0</v>
      </c>
      <c r="N119" s="151">
        <v>0</v>
      </c>
      <c r="O119" s="151">
        <v>0</v>
      </c>
      <c r="P119" s="151">
        <v>0</v>
      </c>
      <c r="Q119" s="151">
        <v>0</v>
      </c>
      <c r="R119" s="164">
        <v>0</v>
      </c>
      <c r="S119" s="151">
        <v>0</v>
      </c>
      <c r="T119" s="151">
        <v>0</v>
      </c>
      <c r="U119" s="151">
        <v>0</v>
      </c>
      <c r="V119" s="151">
        <v>0</v>
      </c>
      <c r="W119" s="164">
        <v>0</v>
      </c>
    </row>
    <row r="120" spans="1:23" ht="25.5" x14ac:dyDescent="0.25">
      <c r="A120" s="145" t="s">
        <v>76</v>
      </c>
      <c r="B120" s="140" t="s">
        <v>77</v>
      </c>
      <c r="C120" s="154"/>
      <c r="D120" s="151">
        <v>0</v>
      </c>
      <c r="E120" s="151">
        <v>0</v>
      </c>
      <c r="F120" s="151">
        <v>0</v>
      </c>
      <c r="G120" s="151">
        <v>0</v>
      </c>
      <c r="H120" s="164">
        <v>0</v>
      </c>
      <c r="I120" s="151">
        <v>0</v>
      </c>
      <c r="J120" s="151">
        <v>0</v>
      </c>
      <c r="K120" s="151">
        <v>0</v>
      </c>
      <c r="L120" s="151">
        <v>0</v>
      </c>
      <c r="M120" s="164">
        <v>0</v>
      </c>
      <c r="N120" s="151">
        <v>0</v>
      </c>
      <c r="O120" s="151">
        <v>0</v>
      </c>
      <c r="P120" s="151">
        <v>0</v>
      </c>
      <c r="Q120" s="151">
        <v>0</v>
      </c>
      <c r="R120" s="164">
        <v>0</v>
      </c>
      <c r="S120" s="151">
        <v>0</v>
      </c>
      <c r="T120" s="151">
        <v>0</v>
      </c>
      <c r="U120" s="151">
        <v>0</v>
      </c>
      <c r="V120" s="151">
        <v>0</v>
      </c>
      <c r="W120" s="164">
        <v>0</v>
      </c>
    </row>
    <row r="121" spans="1:23" ht="25.5" x14ac:dyDescent="0.25">
      <c r="A121" s="139" t="s">
        <v>78</v>
      </c>
      <c r="B121" s="167" t="s">
        <v>79</v>
      </c>
      <c r="C121" s="168"/>
      <c r="D121" s="169">
        <v>0</v>
      </c>
      <c r="E121" s="169">
        <v>0</v>
      </c>
      <c r="F121" s="169">
        <v>0</v>
      </c>
      <c r="G121" s="169">
        <v>0</v>
      </c>
      <c r="H121" s="170">
        <v>0</v>
      </c>
      <c r="I121" s="169">
        <v>0</v>
      </c>
      <c r="J121" s="169">
        <v>0</v>
      </c>
      <c r="K121" s="169">
        <v>0</v>
      </c>
      <c r="L121" s="169">
        <v>0</v>
      </c>
      <c r="M121" s="170">
        <v>0</v>
      </c>
      <c r="N121" s="169">
        <v>0</v>
      </c>
      <c r="O121" s="169">
        <v>0</v>
      </c>
      <c r="P121" s="169">
        <v>0</v>
      </c>
      <c r="Q121" s="169">
        <v>0</v>
      </c>
      <c r="R121" s="170">
        <v>0</v>
      </c>
      <c r="S121" s="169">
        <v>0</v>
      </c>
      <c r="T121" s="169">
        <v>0</v>
      </c>
      <c r="U121" s="169">
        <v>0</v>
      </c>
      <c r="V121" s="169">
        <v>0</v>
      </c>
      <c r="W121" s="170">
        <v>0</v>
      </c>
    </row>
    <row r="122" spans="1:23" ht="25.5" x14ac:dyDescent="0.25">
      <c r="A122" s="139" t="s">
        <v>80</v>
      </c>
      <c r="B122" s="167" t="s">
        <v>81</v>
      </c>
      <c r="C122" s="168"/>
      <c r="D122" s="169">
        <v>0</v>
      </c>
      <c r="E122" s="169">
        <v>0</v>
      </c>
      <c r="F122" s="169">
        <v>0</v>
      </c>
      <c r="G122" s="169">
        <v>0</v>
      </c>
      <c r="H122" s="170">
        <v>0</v>
      </c>
      <c r="I122" s="169">
        <v>0</v>
      </c>
      <c r="J122" s="169">
        <v>0</v>
      </c>
      <c r="K122" s="169">
        <v>0</v>
      </c>
      <c r="L122" s="169">
        <v>0</v>
      </c>
      <c r="M122" s="170">
        <v>0</v>
      </c>
      <c r="N122" s="169">
        <v>0</v>
      </c>
      <c r="O122" s="169">
        <v>0</v>
      </c>
      <c r="P122" s="169">
        <v>0</v>
      </c>
      <c r="Q122" s="169">
        <v>0</v>
      </c>
      <c r="R122" s="170">
        <v>0</v>
      </c>
      <c r="S122" s="169">
        <v>0</v>
      </c>
      <c r="T122" s="169">
        <v>0</v>
      </c>
      <c r="U122" s="169">
        <v>0</v>
      </c>
      <c r="V122" s="169">
        <v>0</v>
      </c>
      <c r="W122" s="170">
        <v>0</v>
      </c>
    </row>
    <row r="123" spans="1:23" ht="25.5" x14ac:dyDescent="0.25">
      <c r="A123" s="139" t="s">
        <v>82</v>
      </c>
      <c r="B123" s="167" t="s">
        <v>83</v>
      </c>
      <c r="C123" s="168"/>
      <c r="D123" s="169">
        <v>0</v>
      </c>
      <c r="E123" s="169">
        <v>0</v>
      </c>
      <c r="F123" s="169">
        <v>0</v>
      </c>
      <c r="G123" s="169">
        <v>0</v>
      </c>
      <c r="H123" s="170">
        <v>0</v>
      </c>
      <c r="I123" s="169">
        <v>0</v>
      </c>
      <c r="J123" s="169">
        <v>0</v>
      </c>
      <c r="K123" s="169">
        <v>0</v>
      </c>
      <c r="L123" s="169">
        <v>0</v>
      </c>
      <c r="M123" s="170">
        <v>0</v>
      </c>
      <c r="N123" s="169">
        <v>0</v>
      </c>
      <c r="O123" s="169">
        <v>0</v>
      </c>
      <c r="P123" s="169">
        <v>0</v>
      </c>
      <c r="Q123" s="169">
        <v>0</v>
      </c>
      <c r="R123" s="170">
        <v>0</v>
      </c>
      <c r="S123" s="169">
        <v>0</v>
      </c>
      <c r="T123" s="169">
        <v>0</v>
      </c>
      <c r="U123" s="169">
        <v>0</v>
      </c>
      <c r="V123" s="169">
        <v>0</v>
      </c>
      <c r="W123" s="170">
        <v>0</v>
      </c>
    </row>
    <row r="124" spans="1:23" ht="25.5" x14ac:dyDescent="0.25">
      <c r="A124" s="139" t="s">
        <v>84</v>
      </c>
      <c r="B124" s="167" t="s">
        <v>85</v>
      </c>
      <c r="C124" s="168"/>
      <c r="D124" s="169">
        <v>0</v>
      </c>
      <c r="E124" s="169">
        <v>0</v>
      </c>
      <c r="F124" s="169">
        <v>0</v>
      </c>
      <c r="G124" s="169">
        <v>0</v>
      </c>
      <c r="H124" s="170">
        <v>0</v>
      </c>
      <c r="I124" s="169">
        <v>0</v>
      </c>
      <c r="J124" s="169">
        <v>0</v>
      </c>
      <c r="K124" s="169">
        <v>0</v>
      </c>
      <c r="L124" s="169">
        <v>0</v>
      </c>
      <c r="M124" s="170">
        <v>0</v>
      </c>
      <c r="N124" s="169">
        <v>0</v>
      </c>
      <c r="O124" s="169">
        <v>0</v>
      </c>
      <c r="P124" s="169">
        <v>0</v>
      </c>
      <c r="Q124" s="169">
        <v>0</v>
      </c>
      <c r="R124" s="170">
        <v>0</v>
      </c>
      <c r="S124" s="169">
        <v>0</v>
      </c>
      <c r="T124" s="169">
        <v>0</v>
      </c>
      <c r="U124" s="169">
        <v>0</v>
      </c>
      <c r="V124" s="169">
        <v>0</v>
      </c>
      <c r="W124" s="170">
        <v>0</v>
      </c>
    </row>
    <row r="125" spans="1:23" ht="38.25" x14ac:dyDescent="0.25">
      <c r="A125" s="139" t="s">
        <v>86</v>
      </c>
      <c r="B125" s="167" t="s">
        <v>87</v>
      </c>
      <c r="C125" s="168"/>
      <c r="D125" s="169">
        <v>0</v>
      </c>
      <c r="E125" s="169">
        <v>0</v>
      </c>
      <c r="F125" s="169">
        <v>0</v>
      </c>
      <c r="G125" s="169">
        <v>0</v>
      </c>
      <c r="H125" s="170">
        <v>0</v>
      </c>
      <c r="I125" s="169">
        <v>0</v>
      </c>
      <c r="J125" s="169">
        <v>0</v>
      </c>
      <c r="K125" s="169">
        <v>0</v>
      </c>
      <c r="L125" s="169">
        <v>0</v>
      </c>
      <c r="M125" s="170">
        <v>0</v>
      </c>
      <c r="N125" s="169">
        <v>0</v>
      </c>
      <c r="O125" s="169">
        <v>0</v>
      </c>
      <c r="P125" s="169">
        <v>0</v>
      </c>
      <c r="Q125" s="169">
        <v>0</v>
      </c>
      <c r="R125" s="170">
        <v>0</v>
      </c>
      <c r="S125" s="169">
        <v>0</v>
      </c>
      <c r="T125" s="169">
        <v>0</v>
      </c>
      <c r="U125" s="169">
        <v>0</v>
      </c>
      <c r="V125" s="169">
        <v>0</v>
      </c>
      <c r="W125" s="170">
        <v>0</v>
      </c>
    </row>
    <row r="126" spans="1:23" ht="38.25" x14ac:dyDescent="0.25">
      <c r="A126" s="139" t="s">
        <v>88</v>
      </c>
      <c r="B126" s="167" t="s">
        <v>89</v>
      </c>
      <c r="C126" s="168"/>
      <c r="D126" s="169">
        <v>0</v>
      </c>
      <c r="E126" s="169">
        <v>0</v>
      </c>
      <c r="F126" s="169">
        <v>0</v>
      </c>
      <c r="G126" s="169">
        <v>0</v>
      </c>
      <c r="H126" s="170">
        <v>0</v>
      </c>
      <c r="I126" s="169">
        <v>0</v>
      </c>
      <c r="J126" s="169">
        <v>0</v>
      </c>
      <c r="K126" s="169">
        <v>0</v>
      </c>
      <c r="L126" s="169">
        <v>0</v>
      </c>
      <c r="M126" s="170">
        <v>0</v>
      </c>
      <c r="N126" s="169">
        <v>0</v>
      </c>
      <c r="O126" s="169">
        <v>0</v>
      </c>
      <c r="P126" s="169">
        <v>0</v>
      </c>
      <c r="Q126" s="169">
        <v>0</v>
      </c>
      <c r="R126" s="170">
        <v>0</v>
      </c>
      <c r="S126" s="169">
        <v>0</v>
      </c>
      <c r="T126" s="169">
        <v>0</v>
      </c>
      <c r="U126" s="169">
        <v>0</v>
      </c>
      <c r="V126" s="169">
        <v>0</v>
      </c>
      <c r="W126" s="170">
        <v>0</v>
      </c>
    </row>
    <row r="127" spans="1:23" ht="38.25" x14ac:dyDescent="0.25">
      <c r="A127" s="139" t="s">
        <v>90</v>
      </c>
      <c r="B127" s="167" t="s">
        <v>91</v>
      </c>
      <c r="C127" s="168"/>
      <c r="D127" s="169">
        <v>0</v>
      </c>
      <c r="E127" s="169">
        <v>0</v>
      </c>
      <c r="F127" s="169">
        <v>0</v>
      </c>
      <c r="G127" s="169">
        <v>0</v>
      </c>
      <c r="H127" s="170">
        <v>0</v>
      </c>
      <c r="I127" s="169">
        <v>0</v>
      </c>
      <c r="J127" s="169">
        <v>0</v>
      </c>
      <c r="K127" s="169">
        <v>0</v>
      </c>
      <c r="L127" s="169">
        <v>0</v>
      </c>
      <c r="M127" s="170">
        <v>0</v>
      </c>
      <c r="N127" s="169">
        <v>0</v>
      </c>
      <c r="O127" s="169">
        <v>0</v>
      </c>
      <c r="P127" s="169">
        <v>0</v>
      </c>
      <c r="Q127" s="169">
        <v>0</v>
      </c>
      <c r="R127" s="170">
        <v>0</v>
      </c>
      <c r="S127" s="169">
        <v>0</v>
      </c>
      <c r="T127" s="169">
        <v>0</v>
      </c>
      <c r="U127" s="169">
        <v>0</v>
      </c>
      <c r="V127" s="169">
        <v>0</v>
      </c>
      <c r="W127" s="170">
        <v>0</v>
      </c>
    </row>
    <row r="128" spans="1:23" ht="38.25" x14ac:dyDescent="0.25">
      <c r="A128" s="139" t="s">
        <v>92</v>
      </c>
      <c r="B128" s="167" t="s">
        <v>93</v>
      </c>
      <c r="C128" s="168"/>
      <c r="D128" s="169">
        <v>0</v>
      </c>
      <c r="E128" s="169">
        <v>0</v>
      </c>
      <c r="F128" s="169">
        <v>0</v>
      </c>
      <c r="G128" s="169">
        <v>0</v>
      </c>
      <c r="H128" s="170">
        <v>0</v>
      </c>
      <c r="I128" s="169">
        <v>0</v>
      </c>
      <c r="J128" s="169">
        <v>0</v>
      </c>
      <c r="K128" s="169">
        <v>0</v>
      </c>
      <c r="L128" s="169">
        <v>0</v>
      </c>
      <c r="M128" s="170">
        <v>0</v>
      </c>
      <c r="N128" s="169">
        <v>0</v>
      </c>
      <c r="O128" s="169">
        <v>0</v>
      </c>
      <c r="P128" s="169">
        <v>0</v>
      </c>
      <c r="Q128" s="169">
        <v>0</v>
      </c>
      <c r="R128" s="170">
        <v>0</v>
      </c>
      <c r="S128" s="169">
        <v>0</v>
      </c>
      <c r="T128" s="169">
        <v>0</v>
      </c>
      <c r="U128" s="169">
        <v>0</v>
      </c>
      <c r="V128" s="169">
        <v>0</v>
      </c>
      <c r="W128" s="170">
        <v>0</v>
      </c>
    </row>
    <row r="129" spans="1:23" ht="38.25" x14ac:dyDescent="0.25">
      <c r="A129" s="145" t="s">
        <v>94</v>
      </c>
      <c r="B129" s="140" t="s">
        <v>95</v>
      </c>
      <c r="C129" s="154"/>
      <c r="D129" s="151">
        <v>0</v>
      </c>
      <c r="E129" s="151">
        <v>0</v>
      </c>
      <c r="F129" s="151">
        <v>0</v>
      </c>
      <c r="G129" s="151">
        <v>0</v>
      </c>
      <c r="H129" s="164">
        <v>0</v>
      </c>
      <c r="I129" s="151">
        <v>0</v>
      </c>
      <c r="J129" s="151">
        <v>0</v>
      </c>
      <c r="K129" s="151">
        <v>0</v>
      </c>
      <c r="L129" s="151">
        <v>0</v>
      </c>
      <c r="M129" s="164">
        <v>0</v>
      </c>
      <c r="N129" s="151">
        <v>0</v>
      </c>
      <c r="O129" s="151">
        <v>0</v>
      </c>
      <c r="P129" s="151">
        <v>0</v>
      </c>
      <c r="Q129" s="151">
        <v>0</v>
      </c>
      <c r="R129" s="164">
        <v>0</v>
      </c>
      <c r="S129" s="151">
        <v>0</v>
      </c>
      <c r="T129" s="151">
        <v>0</v>
      </c>
      <c r="U129" s="151">
        <v>0</v>
      </c>
      <c r="V129" s="151">
        <v>0</v>
      </c>
      <c r="W129" s="164">
        <v>0</v>
      </c>
    </row>
    <row r="130" spans="1:23" ht="25.5" x14ac:dyDescent="0.25">
      <c r="A130" s="139" t="s">
        <v>96</v>
      </c>
      <c r="B130" s="167" t="s">
        <v>97</v>
      </c>
      <c r="C130" s="168"/>
      <c r="D130" s="169">
        <v>0</v>
      </c>
      <c r="E130" s="169">
        <v>0</v>
      </c>
      <c r="F130" s="169">
        <v>0</v>
      </c>
      <c r="G130" s="169">
        <v>0</v>
      </c>
      <c r="H130" s="170">
        <v>0</v>
      </c>
      <c r="I130" s="169">
        <v>0</v>
      </c>
      <c r="J130" s="169">
        <v>0</v>
      </c>
      <c r="K130" s="169">
        <v>0</v>
      </c>
      <c r="L130" s="169">
        <v>0</v>
      </c>
      <c r="M130" s="170">
        <v>0</v>
      </c>
      <c r="N130" s="169">
        <v>0</v>
      </c>
      <c r="O130" s="169">
        <v>0</v>
      </c>
      <c r="P130" s="169">
        <v>0</v>
      </c>
      <c r="Q130" s="169">
        <v>0</v>
      </c>
      <c r="R130" s="170">
        <v>0</v>
      </c>
      <c r="S130" s="169">
        <v>0</v>
      </c>
      <c r="T130" s="169">
        <v>0</v>
      </c>
      <c r="U130" s="169">
        <v>0</v>
      </c>
      <c r="V130" s="169">
        <v>0</v>
      </c>
      <c r="W130" s="170">
        <v>0</v>
      </c>
    </row>
    <row r="131" spans="1:23" ht="38.25" x14ac:dyDescent="0.25">
      <c r="A131" s="139" t="s">
        <v>98</v>
      </c>
      <c r="B131" s="167" t="s">
        <v>99</v>
      </c>
      <c r="C131" s="168"/>
      <c r="D131" s="169">
        <v>0</v>
      </c>
      <c r="E131" s="169">
        <v>0</v>
      </c>
      <c r="F131" s="169">
        <v>0</v>
      </c>
      <c r="G131" s="169">
        <v>0</v>
      </c>
      <c r="H131" s="170">
        <v>0</v>
      </c>
      <c r="I131" s="169">
        <v>0</v>
      </c>
      <c r="J131" s="169">
        <v>0</v>
      </c>
      <c r="K131" s="169">
        <v>0</v>
      </c>
      <c r="L131" s="169">
        <v>0</v>
      </c>
      <c r="M131" s="170">
        <v>0</v>
      </c>
      <c r="N131" s="169">
        <v>0</v>
      </c>
      <c r="O131" s="169">
        <v>0</v>
      </c>
      <c r="P131" s="169">
        <v>0</v>
      </c>
      <c r="Q131" s="169">
        <v>0</v>
      </c>
      <c r="R131" s="170">
        <v>0</v>
      </c>
      <c r="S131" s="169">
        <v>0</v>
      </c>
      <c r="T131" s="169">
        <v>0</v>
      </c>
      <c r="U131" s="169">
        <v>0</v>
      </c>
      <c r="V131" s="169">
        <v>0</v>
      </c>
      <c r="W131" s="170">
        <v>0</v>
      </c>
    </row>
    <row r="132" spans="1:23" ht="51" x14ac:dyDescent="0.25">
      <c r="A132" s="9" t="s">
        <v>100</v>
      </c>
      <c r="B132" s="140" t="s">
        <v>101</v>
      </c>
      <c r="C132" s="154"/>
      <c r="D132" s="151">
        <v>0</v>
      </c>
      <c r="E132" s="151">
        <v>0</v>
      </c>
      <c r="F132" s="151">
        <v>0</v>
      </c>
      <c r="G132" s="151">
        <v>0</v>
      </c>
      <c r="H132" s="164">
        <v>0</v>
      </c>
      <c r="I132" s="151">
        <v>0</v>
      </c>
      <c r="J132" s="151">
        <v>0</v>
      </c>
      <c r="K132" s="151">
        <v>0</v>
      </c>
      <c r="L132" s="151">
        <v>0</v>
      </c>
      <c r="M132" s="164">
        <v>0</v>
      </c>
      <c r="N132" s="151">
        <v>0</v>
      </c>
      <c r="O132" s="151">
        <v>0</v>
      </c>
      <c r="P132" s="151">
        <v>0</v>
      </c>
      <c r="Q132" s="151">
        <v>0</v>
      </c>
      <c r="R132" s="164">
        <v>0</v>
      </c>
      <c r="S132" s="151">
        <v>0</v>
      </c>
      <c r="T132" s="151">
        <v>0</v>
      </c>
      <c r="U132" s="151">
        <v>0</v>
      </c>
      <c r="V132" s="151">
        <v>0</v>
      </c>
      <c r="W132" s="164">
        <v>0</v>
      </c>
    </row>
    <row r="133" spans="1:23" ht="51" x14ac:dyDescent="0.25">
      <c r="A133" s="142" t="s">
        <v>102</v>
      </c>
      <c r="B133" s="167" t="s">
        <v>103</v>
      </c>
      <c r="C133" s="168"/>
      <c r="D133" s="169">
        <v>0</v>
      </c>
      <c r="E133" s="169">
        <v>0</v>
      </c>
      <c r="F133" s="169">
        <v>0</v>
      </c>
      <c r="G133" s="169">
        <v>0</v>
      </c>
      <c r="H133" s="170">
        <v>0</v>
      </c>
      <c r="I133" s="169">
        <v>0</v>
      </c>
      <c r="J133" s="169">
        <v>0</v>
      </c>
      <c r="K133" s="169">
        <v>0</v>
      </c>
      <c r="L133" s="169">
        <v>0</v>
      </c>
      <c r="M133" s="170">
        <v>0</v>
      </c>
      <c r="N133" s="169">
        <v>0</v>
      </c>
      <c r="O133" s="169">
        <v>0</v>
      </c>
      <c r="P133" s="169">
        <v>0</v>
      </c>
      <c r="Q133" s="169">
        <v>0</v>
      </c>
      <c r="R133" s="170">
        <v>0</v>
      </c>
      <c r="S133" s="169">
        <v>0</v>
      </c>
      <c r="T133" s="169">
        <v>0</v>
      </c>
      <c r="U133" s="169">
        <v>0</v>
      </c>
      <c r="V133" s="169">
        <v>0</v>
      </c>
      <c r="W133" s="170">
        <v>0</v>
      </c>
    </row>
    <row r="134" spans="1:23" ht="38.25" x14ac:dyDescent="0.25">
      <c r="A134" s="142" t="s">
        <v>104</v>
      </c>
      <c r="B134" s="167" t="s">
        <v>105</v>
      </c>
      <c r="C134" s="168"/>
      <c r="D134" s="169">
        <v>0</v>
      </c>
      <c r="E134" s="169">
        <v>0</v>
      </c>
      <c r="F134" s="169">
        <v>0</v>
      </c>
      <c r="G134" s="169">
        <v>0</v>
      </c>
      <c r="H134" s="170">
        <v>0</v>
      </c>
      <c r="I134" s="169">
        <v>0</v>
      </c>
      <c r="J134" s="169">
        <v>0</v>
      </c>
      <c r="K134" s="169">
        <v>0</v>
      </c>
      <c r="L134" s="169">
        <v>0</v>
      </c>
      <c r="M134" s="170">
        <v>0</v>
      </c>
      <c r="N134" s="169">
        <v>0</v>
      </c>
      <c r="O134" s="169">
        <v>0</v>
      </c>
      <c r="P134" s="169">
        <v>0</v>
      </c>
      <c r="Q134" s="169">
        <v>0</v>
      </c>
      <c r="R134" s="170">
        <v>0</v>
      </c>
      <c r="S134" s="169">
        <v>0</v>
      </c>
      <c r="T134" s="169">
        <v>0</v>
      </c>
      <c r="U134" s="169">
        <v>0</v>
      </c>
      <c r="V134" s="169">
        <v>0</v>
      </c>
      <c r="W134" s="170">
        <v>0</v>
      </c>
    </row>
    <row r="135" spans="1:23" ht="25.5" x14ac:dyDescent="0.25">
      <c r="A135" s="9" t="s">
        <v>106</v>
      </c>
      <c r="B135" s="140" t="s">
        <v>107</v>
      </c>
      <c r="C135" s="154"/>
      <c r="D135" s="151">
        <v>0</v>
      </c>
      <c r="E135" s="151">
        <v>0</v>
      </c>
      <c r="F135" s="151">
        <v>0</v>
      </c>
      <c r="G135" s="151">
        <v>0</v>
      </c>
      <c r="H135" s="164">
        <v>0</v>
      </c>
      <c r="I135" s="151">
        <v>0</v>
      </c>
      <c r="J135" s="151">
        <v>0</v>
      </c>
      <c r="K135" s="151">
        <v>0</v>
      </c>
      <c r="L135" s="151">
        <v>0</v>
      </c>
      <c r="M135" s="164">
        <v>0</v>
      </c>
      <c r="N135" s="151">
        <v>0</v>
      </c>
      <c r="O135" s="151">
        <v>0</v>
      </c>
      <c r="P135" s="151">
        <v>0</v>
      </c>
      <c r="Q135" s="151">
        <v>0</v>
      </c>
      <c r="R135" s="164">
        <v>0</v>
      </c>
      <c r="S135" s="151">
        <v>0</v>
      </c>
      <c r="T135" s="151">
        <v>0</v>
      </c>
      <c r="U135" s="151">
        <v>0</v>
      </c>
      <c r="V135" s="151">
        <v>0</v>
      </c>
      <c r="W135" s="164">
        <v>0</v>
      </c>
    </row>
    <row r="136" spans="1:23" ht="38.25" x14ac:dyDescent="0.25">
      <c r="A136" s="9" t="s">
        <v>108</v>
      </c>
      <c r="B136" s="140" t="s">
        <v>109</v>
      </c>
      <c r="C136" s="154"/>
      <c r="D136" s="151">
        <v>0</v>
      </c>
      <c r="E136" s="151">
        <v>0</v>
      </c>
      <c r="F136" s="151">
        <v>0</v>
      </c>
      <c r="G136" s="151">
        <v>0</v>
      </c>
      <c r="H136" s="164">
        <v>0</v>
      </c>
      <c r="I136" s="151">
        <v>0</v>
      </c>
      <c r="J136" s="151">
        <v>0</v>
      </c>
      <c r="K136" s="151">
        <v>0</v>
      </c>
      <c r="L136" s="151">
        <v>0</v>
      </c>
      <c r="M136" s="164">
        <v>0</v>
      </c>
      <c r="N136" s="151">
        <v>0</v>
      </c>
      <c r="O136" s="151">
        <v>0</v>
      </c>
      <c r="P136" s="151">
        <v>0</v>
      </c>
      <c r="Q136" s="151">
        <v>0</v>
      </c>
      <c r="R136" s="164">
        <v>0</v>
      </c>
      <c r="S136" s="151">
        <v>0</v>
      </c>
      <c r="T136" s="151">
        <v>0</v>
      </c>
      <c r="U136" s="151">
        <v>0</v>
      </c>
      <c r="V136" s="151">
        <v>0</v>
      </c>
      <c r="W136" s="164">
        <v>0</v>
      </c>
    </row>
    <row r="137" spans="1:23" ht="25.5" x14ac:dyDescent="0.25">
      <c r="A137" s="9" t="s">
        <v>110</v>
      </c>
      <c r="B137" s="140" t="s">
        <v>111</v>
      </c>
      <c r="C137" s="154"/>
      <c r="D137" s="151">
        <v>0</v>
      </c>
      <c r="E137" s="151">
        <v>0</v>
      </c>
      <c r="F137" s="151">
        <v>0</v>
      </c>
      <c r="G137" s="151">
        <v>0</v>
      </c>
      <c r="H137" s="164">
        <v>0</v>
      </c>
      <c r="I137" s="151">
        <v>0</v>
      </c>
      <c r="J137" s="151">
        <v>0</v>
      </c>
      <c r="K137" s="151">
        <v>0</v>
      </c>
      <c r="L137" s="151">
        <v>0</v>
      </c>
      <c r="M137" s="164">
        <v>0</v>
      </c>
      <c r="N137" s="151">
        <v>0</v>
      </c>
      <c r="O137" s="151">
        <v>0</v>
      </c>
      <c r="P137" s="151">
        <v>0</v>
      </c>
      <c r="Q137" s="151">
        <v>0</v>
      </c>
      <c r="R137" s="164">
        <v>0</v>
      </c>
      <c r="S137" s="151">
        <v>0</v>
      </c>
      <c r="T137" s="151">
        <v>0</v>
      </c>
      <c r="U137" s="151">
        <v>0</v>
      </c>
      <c r="V137" s="151">
        <v>0</v>
      </c>
      <c r="W137" s="164">
        <v>0</v>
      </c>
    </row>
  </sheetData>
  <mergeCells count="14">
    <mergeCell ref="U2:W2"/>
    <mergeCell ref="A4:W4"/>
    <mergeCell ref="B14:B17"/>
    <mergeCell ref="D15:H15"/>
    <mergeCell ref="I15:M15"/>
    <mergeCell ref="D16:H16"/>
    <mergeCell ref="I16:M16"/>
    <mergeCell ref="N15:R15"/>
    <mergeCell ref="S15:W15"/>
    <mergeCell ref="N16:R16"/>
    <mergeCell ref="S16:W16"/>
    <mergeCell ref="D14:M14"/>
    <mergeCell ref="N14:W14"/>
    <mergeCell ref="A14:A17"/>
  </mergeCells>
  <phoneticPr fontId="68" type="noConversion"/>
  <pageMargins left="0.39370078740157483" right="0.39370078740157483" top="0.78740157480314965" bottom="0.39370078740157483" header="0.19685039370078741" footer="0.19685039370078741"/>
  <pageSetup paperSize="9" scale="51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1E00B-1231-495E-ADC7-C261DF8A4B16}">
  <sheetPr>
    <tabColor rgb="FF00B0F0"/>
  </sheetPr>
  <dimension ref="A1:DA49"/>
  <sheetViews>
    <sheetView tabSelected="1" workbookViewId="0">
      <selection activeCell="EY43" sqref="EY43"/>
    </sheetView>
  </sheetViews>
  <sheetFormatPr defaultColWidth="0.85546875" defaultRowHeight="12.75" x14ac:dyDescent="0.2"/>
  <cols>
    <col min="1" max="104" width="0.85546875" style="26"/>
    <col min="105" max="105" width="0.85546875" style="26" customWidth="1"/>
    <col min="106" max="16384" width="0.85546875" style="26"/>
  </cols>
  <sheetData>
    <row r="1" spans="1:105" ht="33.75" customHeight="1" x14ac:dyDescent="0.2">
      <c r="CC1" s="554" t="s">
        <v>234</v>
      </c>
      <c r="CD1" s="554"/>
      <c r="CE1" s="554"/>
      <c r="CF1" s="554"/>
      <c r="CG1" s="554"/>
      <c r="CH1" s="554"/>
      <c r="CI1" s="554"/>
      <c r="CJ1" s="554"/>
      <c r="CK1" s="554"/>
      <c r="CL1" s="554"/>
      <c r="CM1" s="554"/>
      <c r="CN1" s="554"/>
      <c r="CO1" s="554"/>
      <c r="CP1" s="554"/>
      <c r="CQ1" s="554"/>
      <c r="CR1" s="554"/>
      <c r="CS1" s="554"/>
      <c r="CT1" s="554"/>
      <c r="CU1" s="554"/>
      <c r="CV1" s="554"/>
      <c r="CW1" s="554"/>
      <c r="CX1" s="554"/>
      <c r="CY1" s="554"/>
      <c r="CZ1" s="554"/>
      <c r="DA1" s="554"/>
    </row>
    <row r="3" spans="1:105" s="27" customFormat="1" ht="15.75" x14ac:dyDescent="0.25">
      <c r="A3" s="555" t="s">
        <v>235</v>
      </c>
      <c r="B3" s="556"/>
      <c r="C3" s="556"/>
      <c r="D3" s="556"/>
      <c r="E3" s="556"/>
      <c r="F3" s="556"/>
      <c r="G3" s="556"/>
      <c r="H3" s="556"/>
      <c r="I3" s="556"/>
      <c r="J3" s="556"/>
      <c r="K3" s="556"/>
      <c r="L3" s="556"/>
      <c r="M3" s="556"/>
      <c r="N3" s="556"/>
      <c r="O3" s="556"/>
      <c r="P3" s="556"/>
      <c r="Q3" s="556"/>
      <c r="R3" s="556"/>
      <c r="S3" s="556"/>
      <c r="T3" s="556"/>
      <c r="U3" s="556"/>
      <c r="V3" s="556"/>
      <c r="W3" s="556"/>
      <c r="X3" s="556"/>
      <c r="Y3" s="556"/>
      <c r="Z3" s="556"/>
      <c r="AA3" s="556"/>
      <c r="AB3" s="556"/>
      <c r="AC3" s="556"/>
      <c r="AD3" s="556"/>
      <c r="AE3" s="556"/>
      <c r="AF3" s="556"/>
      <c r="AG3" s="556"/>
      <c r="AH3" s="556"/>
      <c r="AI3" s="556"/>
      <c r="AJ3" s="556"/>
      <c r="AK3" s="556"/>
      <c r="AL3" s="556"/>
      <c r="AM3" s="556"/>
      <c r="AN3" s="556"/>
      <c r="AO3" s="556"/>
      <c r="AP3" s="556"/>
      <c r="AQ3" s="556"/>
      <c r="AR3" s="556"/>
      <c r="AS3" s="556"/>
      <c r="AT3" s="556"/>
      <c r="AU3" s="556"/>
      <c r="AV3" s="556"/>
      <c r="AW3" s="556"/>
      <c r="AX3" s="556"/>
      <c r="AY3" s="556"/>
      <c r="AZ3" s="556"/>
      <c r="BA3" s="556"/>
      <c r="BB3" s="556"/>
      <c r="BC3" s="556"/>
      <c r="BD3" s="556"/>
      <c r="BE3" s="556"/>
      <c r="BF3" s="556"/>
      <c r="BG3" s="556"/>
      <c r="BH3" s="556"/>
      <c r="BI3" s="556"/>
      <c r="BJ3" s="556"/>
      <c r="BK3" s="556"/>
      <c r="BL3" s="556"/>
      <c r="BM3" s="556"/>
      <c r="BN3" s="556"/>
      <c r="BO3" s="556"/>
      <c r="BP3" s="556"/>
      <c r="BQ3" s="556"/>
      <c r="BR3" s="556"/>
      <c r="BS3" s="556"/>
      <c r="BT3" s="556"/>
      <c r="BU3" s="556"/>
      <c r="BV3" s="556"/>
      <c r="BW3" s="556"/>
      <c r="BX3" s="556"/>
      <c r="BY3" s="556"/>
      <c r="BZ3" s="556"/>
      <c r="CA3" s="556"/>
      <c r="CB3" s="556"/>
      <c r="CC3" s="556"/>
      <c r="CD3" s="556"/>
      <c r="CE3" s="556"/>
      <c r="CF3" s="556"/>
      <c r="CG3" s="556"/>
      <c r="CH3" s="556"/>
      <c r="CI3" s="556"/>
      <c r="CJ3" s="556"/>
      <c r="CK3" s="556"/>
      <c r="CL3" s="556"/>
      <c r="CM3" s="556"/>
      <c r="CN3" s="556"/>
      <c r="CO3" s="556"/>
      <c r="CP3" s="556"/>
      <c r="CQ3" s="556"/>
      <c r="CR3" s="556"/>
      <c r="CS3" s="556"/>
      <c r="CT3" s="556"/>
      <c r="CU3" s="556"/>
      <c r="CV3" s="556"/>
      <c r="CW3" s="556"/>
      <c r="CX3" s="556"/>
      <c r="CY3" s="556"/>
      <c r="CZ3" s="556"/>
      <c r="DA3" s="556"/>
    </row>
    <row r="5" spans="1:105" s="28" customFormat="1" x14ac:dyDescent="0.2">
      <c r="K5" s="557" t="s">
        <v>236</v>
      </c>
      <c r="L5" s="557"/>
      <c r="M5" s="557"/>
      <c r="N5" s="557"/>
      <c r="O5" s="557"/>
      <c r="P5" s="557"/>
      <c r="Q5" s="557"/>
      <c r="R5" s="557"/>
      <c r="S5" s="557"/>
      <c r="T5" s="557"/>
      <c r="U5" s="557"/>
      <c r="V5" s="557"/>
      <c r="W5" s="557"/>
      <c r="X5" s="557"/>
      <c r="Y5" s="557"/>
      <c r="Z5" s="557"/>
      <c r="AA5" s="557"/>
      <c r="AB5" s="557"/>
      <c r="AC5" s="557"/>
      <c r="AD5" s="557"/>
      <c r="AE5" s="557"/>
      <c r="AF5" s="557"/>
      <c r="AG5" s="557"/>
      <c r="AH5" s="557"/>
      <c r="AI5" s="557"/>
      <c r="AJ5" s="557"/>
      <c r="AK5" s="557"/>
      <c r="AL5" s="557"/>
      <c r="AM5" s="557"/>
      <c r="AN5" s="557"/>
      <c r="AO5" s="557"/>
      <c r="AP5" s="557"/>
      <c r="AQ5" s="557"/>
      <c r="AR5" s="557"/>
      <c r="AS5" s="557"/>
      <c r="AT5" s="557"/>
      <c r="AU5" s="557"/>
      <c r="AV5" s="557"/>
      <c r="AW5" s="557"/>
      <c r="AX5" s="557"/>
      <c r="AY5" s="557"/>
      <c r="AZ5" s="557"/>
      <c r="BA5" s="557"/>
      <c r="BB5" s="557"/>
      <c r="BC5" s="557"/>
      <c r="BD5" s="557"/>
      <c r="BE5" s="29" t="s">
        <v>423</v>
      </c>
      <c r="BF5" s="29"/>
      <c r="BG5" s="29"/>
      <c r="BH5" s="29"/>
      <c r="BS5" s="558" t="s">
        <v>416</v>
      </c>
      <c r="BT5" s="558"/>
      <c r="BU5" s="558"/>
      <c r="BV5" s="558"/>
      <c r="BW5" s="558"/>
      <c r="BX5" s="558"/>
      <c r="BY5" s="558"/>
      <c r="BZ5" s="559" t="s">
        <v>137</v>
      </c>
      <c r="CA5" s="559"/>
      <c r="CB5" s="559"/>
      <c r="CC5" s="559"/>
      <c r="CD5" s="559"/>
      <c r="CE5" s="559"/>
      <c r="CF5" s="558"/>
      <c r="CG5" s="558"/>
      <c r="CH5" s="558"/>
      <c r="CI5" s="558"/>
      <c r="CJ5" s="558"/>
      <c r="CK5" s="558"/>
      <c r="CL5" s="558"/>
      <c r="CM5" s="28" t="s">
        <v>237</v>
      </c>
    </row>
    <row r="7" spans="1:105" ht="57" customHeight="1" x14ac:dyDescent="0.2">
      <c r="BZ7" s="560" t="s">
        <v>406</v>
      </c>
      <c r="CA7" s="560"/>
      <c r="CB7" s="560"/>
      <c r="CC7" s="560"/>
      <c r="CD7" s="560"/>
      <c r="CE7" s="560"/>
      <c r="CF7" s="560"/>
      <c r="CG7" s="560"/>
      <c r="CH7" s="560"/>
      <c r="CI7" s="560"/>
      <c r="CJ7" s="560"/>
      <c r="CK7" s="560"/>
      <c r="CL7" s="560"/>
      <c r="CM7" s="560"/>
      <c r="CN7" s="560"/>
      <c r="CO7" s="560"/>
      <c r="CP7" s="560"/>
      <c r="CQ7" s="560"/>
      <c r="CR7" s="560"/>
      <c r="CS7" s="560"/>
      <c r="CT7" s="560"/>
      <c r="CU7" s="560"/>
      <c r="CV7" s="560"/>
      <c r="CW7" s="560"/>
      <c r="CX7" s="560"/>
      <c r="CY7" s="560"/>
      <c r="CZ7" s="560"/>
      <c r="DA7" s="560"/>
    </row>
    <row r="8" spans="1:105" x14ac:dyDescent="0.2">
      <c r="BY8" s="30"/>
      <c r="BZ8" s="561"/>
      <c r="CA8" s="561"/>
      <c r="CB8" s="561"/>
      <c r="CC8" s="561"/>
      <c r="CD8" s="561"/>
      <c r="CE8" s="561"/>
      <c r="CF8" s="561"/>
      <c r="CG8" s="561"/>
      <c r="CH8" s="561"/>
      <c r="CI8" s="561"/>
      <c r="CJ8" s="561"/>
      <c r="CK8" s="561"/>
      <c r="CL8" s="561"/>
      <c r="CM8" s="561"/>
      <c r="CN8" s="561"/>
      <c r="CO8" s="561"/>
      <c r="CP8" s="561"/>
      <c r="CQ8" s="561"/>
      <c r="CR8" s="561"/>
      <c r="CS8" s="561"/>
      <c r="CT8" s="561"/>
      <c r="CU8" s="561"/>
      <c r="CV8" s="561"/>
      <c r="CW8" s="561"/>
      <c r="CX8" s="561"/>
      <c r="CY8" s="561"/>
      <c r="CZ8" s="561"/>
      <c r="DA8" s="561"/>
    </row>
    <row r="9" spans="1:105" x14ac:dyDescent="0.2">
      <c r="A9" s="43"/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43"/>
      <c r="BP9" s="43"/>
      <c r="BQ9" s="43"/>
      <c r="BR9" s="43"/>
      <c r="BS9" s="43"/>
      <c r="BT9" s="43"/>
      <c r="BU9" s="43"/>
      <c r="BV9" s="43"/>
      <c r="BW9" s="43"/>
      <c r="BX9" s="43"/>
      <c r="BY9" s="43"/>
      <c r="BZ9" s="562" t="s">
        <v>238</v>
      </c>
      <c r="CA9" s="562"/>
      <c r="CB9" s="562"/>
      <c r="CC9" s="562"/>
      <c r="CD9" s="562"/>
      <c r="CE9" s="562"/>
      <c r="CF9" s="562"/>
      <c r="CG9" s="562"/>
      <c r="CH9" s="562"/>
      <c r="CI9" s="562"/>
      <c r="CJ9" s="562"/>
      <c r="CK9" s="562"/>
      <c r="CL9" s="562"/>
      <c r="CM9" s="562"/>
      <c r="CN9" s="562"/>
      <c r="CO9" s="562"/>
      <c r="CP9" s="562"/>
      <c r="CQ9" s="562"/>
      <c r="CR9" s="562"/>
      <c r="CS9" s="562"/>
      <c r="CT9" s="562"/>
      <c r="CU9" s="562"/>
      <c r="CV9" s="562"/>
      <c r="CW9" s="562"/>
      <c r="CX9" s="562"/>
      <c r="CY9" s="562"/>
      <c r="CZ9" s="562"/>
      <c r="DA9" s="562"/>
    </row>
    <row r="10" spans="1:105" x14ac:dyDescent="0.2">
      <c r="A10" s="43"/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3"/>
      <c r="BH10" s="43"/>
      <c r="BI10" s="43"/>
      <c r="BJ10" s="43"/>
      <c r="BK10" s="43"/>
      <c r="BL10" s="43"/>
      <c r="BM10" s="43"/>
      <c r="BN10" s="43"/>
      <c r="BO10" s="43"/>
      <c r="BP10" s="43"/>
      <c r="BQ10" s="43"/>
      <c r="BR10" s="43"/>
      <c r="BS10" s="43"/>
      <c r="BT10" s="43"/>
      <c r="BU10" s="43"/>
      <c r="BV10" s="43"/>
      <c r="BW10" s="43"/>
      <c r="BX10" s="43"/>
      <c r="BY10" s="550" t="s">
        <v>239</v>
      </c>
      <c r="BZ10" s="550"/>
      <c r="CA10" s="551"/>
      <c r="CB10" s="551"/>
      <c r="CC10" s="551"/>
      <c r="CD10" s="552" t="s">
        <v>239</v>
      </c>
      <c r="CE10" s="552"/>
      <c r="CF10" s="551"/>
      <c r="CG10" s="551"/>
      <c r="CH10" s="551"/>
      <c r="CI10" s="551"/>
      <c r="CJ10" s="551"/>
      <c r="CK10" s="551"/>
      <c r="CL10" s="551"/>
      <c r="CM10" s="551"/>
      <c r="CN10" s="551"/>
      <c r="CO10" s="551"/>
      <c r="CP10" s="550">
        <v>20</v>
      </c>
      <c r="CQ10" s="550"/>
      <c r="CR10" s="550"/>
      <c r="CS10" s="553" t="s">
        <v>413</v>
      </c>
      <c r="CT10" s="553"/>
      <c r="CU10" s="553"/>
      <c r="CV10" s="43"/>
      <c r="CW10" s="44" t="s">
        <v>137</v>
      </c>
      <c r="CX10" s="43"/>
      <c r="CY10" s="43"/>
      <c r="CZ10" s="44"/>
      <c r="DA10" s="43"/>
    </row>
    <row r="11" spans="1:105" x14ac:dyDescent="0.2">
      <c r="A11" s="43"/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3"/>
      <c r="CS11" s="43"/>
      <c r="CT11" s="43"/>
      <c r="CU11" s="43"/>
      <c r="CV11" s="43"/>
      <c r="CW11" s="43"/>
      <c r="CX11" s="43"/>
      <c r="CY11" s="43"/>
      <c r="CZ11" s="43"/>
      <c r="DA11" s="45" t="s">
        <v>117</v>
      </c>
    </row>
    <row r="12" spans="1:105" x14ac:dyDescent="0.2">
      <c r="A12" s="43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3"/>
      <c r="CA12" s="43"/>
      <c r="CB12" s="43"/>
      <c r="CC12" s="43"/>
      <c r="CD12" s="43"/>
      <c r="CE12" s="43"/>
      <c r="CF12" s="43"/>
      <c r="CG12" s="43"/>
      <c r="CH12" s="43"/>
      <c r="CI12" s="43"/>
      <c r="CJ12" s="43"/>
      <c r="CK12" s="43"/>
      <c r="CL12" s="43"/>
      <c r="CM12" s="43"/>
      <c r="CN12" s="43"/>
      <c r="CO12" s="43"/>
      <c r="CP12" s="43"/>
      <c r="CQ12" s="43"/>
      <c r="CR12" s="43"/>
      <c r="CS12" s="43" t="s">
        <v>240</v>
      </c>
      <c r="CT12" s="43"/>
      <c r="CU12" s="43"/>
      <c r="CV12" s="43"/>
      <c r="CW12" s="43"/>
      <c r="CX12" s="43"/>
      <c r="CY12" s="43"/>
      <c r="CZ12" s="43"/>
      <c r="DA12" s="43"/>
    </row>
    <row r="13" spans="1:105" x14ac:dyDescent="0.2">
      <c r="A13" s="544" t="s">
        <v>241</v>
      </c>
      <c r="B13" s="545"/>
      <c r="C13" s="545"/>
      <c r="D13" s="545"/>
      <c r="E13" s="545"/>
      <c r="F13" s="545"/>
      <c r="G13" s="545"/>
      <c r="H13" s="545"/>
      <c r="I13" s="545"/>
      <c r="J13" s="545"/>
      <c r="K13" s="545"/>
      <c r="L13" s="545"/>
      <c r="M13" s="545"/>
      <c r="N13" s="545"/>
      <c r="O13" s="545"/>
      <c r="P13" s="545"/>
      <c r="Q13" s="545"/>
      <c r="R13" s="545"/>
      <c r="S13" s="545"/>
      <c r="T13" s="545"/>
      <c r="U13" s="545"/>
      <c r="V13" s="545"/>
      <c r="W13" s="545"/>
      <c r="X13" s="545"/>
      <c r="Y13" s="545"/>
      <c r="Z13" s="545"/>
      <c r="AA13" s="545"/>
      <c r="AB13" s="545"/>
      <c r="AC13" s="545"/>
      <c r="AD13" s="545"/>
      <c r="AE13" s="545"/>
      <c r="AF13" s="545"/>
      <c r="AG13" s="545"/>
      <c r="AH13" s="545"/>
      <c r="AI13" s="545"/>
      <c r="AJ13" s="545"/>
      <c r="AK13" s="545"/>
      <c r="AL13" s="545"/>
      <c r="AM13" s="545"/>
      <c r="AN13" s="545"/>
      <c r="AO13" s="545"/>
      <c r="AP13" s="545"/>
      <c r="AQ13" s="545"/>
      <c r="AR13" s="545"/>
      <c r="AS13" s="545"/>
      <c r="AT13" s="545"/>
      <c r="AU13" s="545"/>
      <c r="AV13" s="545"/>
      <c r="AW13" s="545"/>
      <c r="AX13" s="545"/>
      <c r="AY13" s="545"/>
      <c r="AZ13" s="545"/>
      <c r="BA13" s="546"/>
      <c r="BB13" s="544"/>
      <c r="BC13" s="545"/>
      <c r="BD13" s="545"/>
      <c r="BE13" s="545"/>
      <c r="BF13" s="545"/>
      <c r="BG13" s="545"/>
      <c r="BH13" s="545"/>
      <c r="BI13" s="545"/>
      <c r="BJ13" s="545"/>
      <c r="BK13" s="545"/>
      <c r="BL13" s="545"/>
      <c r="BM13" s="545"/>
      <c r="BN13" s="545"/>
      <c r="BO13" s="545"/>
      <c r="BP13" s="545"/>
      <c r="BQ13" s="545"/>
      <c r="BR13" s="545"/>
      <c r="BS13" s="545"/>
      <c r="BT13" s="545"/>
      <c r="BU13" s="545"/>
      <c r="BV13" s="545"/>
      <c r="BW13" s="545"/>
      <c r="BX13" s="545"/>
      <c r="BY13" s="545"/>
      <c r="BZ13" s="545"/>
      <c r="CA13" s="546"/>
      <c r="CB13" s="544"/>
      <c r="CC13" s="545"/>
      <c r="CD13" s="545"/>
      <c r="CE13" s="545"/>
      <c r="CF13" s="545"/>
      <c r="CG13" s="545"/>
      <c r="CH13" s="545"/>
      <c r="CI13" s="545"/>
      <c r="CJ13" s="545"/>
      <c r="CK13" s="545"/>
      <c r="CL13" s="545"/>
      <c r="CM13" s="545"/>
      <c r="CN13" s="545"/>
      <c r="CO13" s="545"/>
      <c r="CP13" s="545"/>
      <c r="CQ13" s="545"/>
      <c r="CR13" s="545"/>
      <c r="CS13" s="545"/>
      <c r="CT13" s="545"/>
      <c r="CU13" s="545"/>
      <c r="CV13" s="545"/>
      <c r="CW13" s="545"/>
      <c r="CX13" s="545"/>
      <c r="CY13" s="545"/>
      <c r="CZ13" s="545"/>
      <c r="DA13" s="546"/>
    </row>
    <row r="14" spans="1:105" ht="39.75" customHeight="1" x14ac:dyDescent="0.2">
      <c r="A14" s="544" t="s">
        <v>242</v>
      </c>
      <c r="B14" s="545"/>
      <c r="C14" s="545"/>
      <c r="D14" s="545"/>
      <c r="E14" s="545"/>
      <c r="F14" s="545"/>
      <c r="G14" s="545"/>
      <c r="H14" s="545"/>
      <c r="I14" s="545"/>
      <c r="J14" s="545"/>
      <c r="K14" s="545"/>
      <c r="L14" s="545"/>
      <c r="M14" s="545"/>
      <c r="N14" s="545"/>
      <c r="O14" s="545"/>
      <c r="P14" s="545"/>
      <c r="Q14" s="545"/>
      <c r="R14" s="545"/>
      <c r="S14" s="545"/>
      <c r="T14" s="545"/>
      <c r="U14" s="545"/>
      <c r="V14" s="545"/>
      <c r="W14" s="545"/>
      <c r="X14" s="545"/>
      <c r="Y14" s="545"/>
      <c r="Z14" s="545"/>
      <c r="AA14" s="545"/>
      <c r="AB14" s="545"/>
      <c r="AC14" s="545"/>
      <c r="AD14" s="545"/>
      <c r="AE14" s="545"/>
      <c r="AF14" s="545"/>
      <c r="AG14" s="545"/>
      <c r="AH14" s="545"/>
      <c r="AI14" s="545"/>
      <c r="AJ14" s="545"/>
      <c r="AK14" s="545"/>
      <c r="AL14" s="545"/>
      <c r="AM14" s="545"/>
      <c r="AN14" s="545"/>
      <c r="AO14" s="545"/>
      <c r="AP14" s="545"/>
      <c r="AQ14" s="545"/>
      <c r="AR14" s="545"/>
      <c r="AS14" s="545"/>
      <c r="AT14" s="545"/>
      <c r="AU14" s="545"/>
      <c r="AV14" s="545"/>
      <c r="AW14" s="545"/>
      <c r="AX14" s="545"/>
      <c r="AY14" s="545"/>
      <c r="AZ14" s="545"/>
      <c r="BA14" s="546"/>
      <c r="BB14" s="547" t="s">
        <v>419</v>
      </c>
      <c r="BC14" s="548"/>
      <c r="BD14" s="548"/>
      <c r="BE14" s="548"/>
      <c r="BF14" s="548"/>
      <c r="BG14" s="548"/>
      <c r="BH14" s="548"/>
      <c r="BI14" s="548"/>
      <c r="BJ14" s="548"/>
      <c r="BK14" s="548"/>
      <c r="BL14" s="548"/>
      <c r="BM14" s="548"/>
      <c r="BN14" s="548"/>
      <c r="BO14" s="548"/>
      <c r="BP14" s="548"/>
      <c r="BQ14" s="548"/>
      <c r="BR14" s="548"/>
      <c r="BS14" s="548"/>
      <c r="BT14" s="548"/>
      <c r="BU14" s="548"/>
      <c r="BV14" s="548"/>
      <c r="BW14" s="548"/>
      <c r="BX14" s="548"/>
      <c r="BY14" s="548"/>
      <c r="BZ14" s="548"/>
      <c r="CA14" s="549"/>
      <c r="CB14" s="547" t="s">
        <v>417</v>
      </c>
      <c r="CC14" s="548"/>
      <c r="CD14" s="548"/>
      <c r="CE14" s="548"/>
      <c r="CF14" s="548"/>
      <c r="CG14" s="548"/>
      <c r="CH14" s="548"/>
      <c r="CI14" s="548"/>
      <c r="CJ14" s="548"/>
      <c r="CK14" s="548"/>
      <c r="CL14" s="548"/>
      <c r="CM14" s="548"/>
      <c r="CN14" s="548"/>
      <c r="CO14" s="548"/>
      <c r="CP14" s="548"/>
      <c r="CQ14" s="548"/>
      <c r="CR14" s="548"/>
      <c r="CS14" s="548"/>
      <c r="CT14" s="548"/>
      <c r="CU14" s="548"/>
      <c r="CV14" s="548"/>
      <c r="CW14" s="548"/>
      <c r="CX14" s="548"/>
      <c r="CY14" s="548"/>
      <c r="CZ14" s="548"/>
      <c r="DA14" s="549"/>
    </row>
    <row r="15" spans="1:105" x14ac:dyDescent="0.2">
      <c r="A15" s="544">
        <v>1</v>
      </c>
      <c r="B15" s="545"/>
      <c r="C15" s="545"/>
      <c r="D15" s="545"/>
      <c r="E15" s="545"/>
      <c r="F15" s="545"/>
      <c r="G15" s="545"/>
      <c r="H15" s="545"/>
      <c r="I15" s="545"/>
      <c r="J15" s="545"/>
      <c r="K15" s="545"/>
      <c r="L15" s="545"/>
      <c r="M15" s="545"/>
      <c r="N15" s="545"/>
      <c r="O15" s="545"/>
      <c r="P15" s="545"/>
      <c r="Q15" s="545"/>
      <c r="R15" s="545"/>
      <c r="S15" s="545"/>
      <c r="T15" s="545"/>
      <c r="U15" s="545"/>
      <c r="V15" s="545"/>
      <c r="W15" s="545"/>
      <c r="X15" s="545"/>
      <c r="Y15" s="545"/>
      <c r="Z15" s="545"/>
      <c r="AA15" s="545"/>
      <c r="AB15" s="545"/>
      <c r="AC15" s="545"/>
      <c r="AD15" s="545"/>
      <c r="AE15" s="545"/>
      <c r="AF15" s="545"/>
      <c r="AG15" s="545"/>
      <c r="AH15" s="545"/>
      <c r="AI15" s="545"/>
      <c r="AJ15" s="545"/>
      <c r="AK15" s="545"/>
      <c r="AL15" s="545"/>
      <c r="AM15" s="545"/>
      <c r="AN15" s="545"/>
      <c r="AO15" s="545"/>
      <c r="AP15" s="545"/>
      <c r="AQ15" s="545"/>
      <c r="AR15" s="545"/>
      <c r="AS15" s="545"/>
      <c r="AT15" s="545"/>
      <c r="AU15" s="545"/>
      <c r="AV15" s="545"/>
      <c r="AW15" s="545"/>
      <c r="AX15" s="545"/>
      <c r="AY15" s="545"/>
      <c r="AZ15" s="545"/>
      <c r="BA15" s="546"/>
      <c r="BB15" s="544">
        <v>2</v>
      </c>
      <c r="BC15" s="545"/>
      <c r="BD15" s="545"/>
      <c r="BE15" s="545"/>
      <c r="BF15" s="545"/>
      <c r="BG15" s="545"/>
      <c r="BH15" s="545"/>
      <c r="BI15" s="545"/>
      <c r="BJ15" s="545"/>
      <c r="BK15" s="545"/>
      <c r="BL15" s="545"/>
      <c r="BM15" s="545"/>
      <c r="BN15" s="545"/>
      <c r="BO15" s="545"/>
      <c r="BP15" s="545"/>
      <c r="BQ15" s="545"/>
      <c r="BR15" s="545"/>
      <c r="BS15" s="545"/>
      <c r="BT15" s="545"/>
      <c r="BU15" s="545"/>
      <c r="BV15" s="545"/>
      <c r="BW15" s="545"/>
      <c r="BX15" s="545"/>
      <c r="BY15" s="545"/>
      <c r="BZ15" s="545"/>
      <c r="CA15" s="546"/>
      <c r="CB15" s="544">
        <v>3</v>
      </c>
      <c r="CC15" s="545"/>
      <c r="CD15" s="545"/>
      <c r="CE15" s="545"/>
      <c r="CF15" s="545"/>
      <c r="CG15" s="545"/>
      <c r="CH15" s="545"/>
      <c r="CI15" s="545"/>
      <c r="CJ15" s="545"/>
      <c r="CK15" s="545"/>
      <c r="CL15" s="545"/>
      <c r="CM15" s="545"/>
      <c r="CN15" s="545"/>
      <c r="CO15" s="545"/>
      <c r="CP15" s="545"/>
      <c r="CQ15" s="545"/>
      <c r="CR15" s="545"/>
      <c r="CS15" s="545"/>
      <c r="CT15" s="545"/>
      <c r="CU15" s="545"/>
      <c r="CV15" s="545"/>
      <c r="CW15" s="545"/>
      <c r="CX15" s="545"/>
      <c r="CY15" s="545"/>
      <c r="CZ15" s="545"/>
      <c r="DA15" s="546"/>
    </row>
    <row r="16" spans="1:105" ht="15.75" x14ac:dyDescent="0.25">
      <c r="A16" s="46"/>
      <c r="B16" s="513" t="s">
        <v>243</v>
      </c>
      <c r="C16" s="513"/>
      <c r="D16" s="513"/>
      <c r="E16" s="513"/>
      <c r="F16" s="513"/>
      <c r="G16" s="513"/>
      <c r="H16" s="513"/>
      <c r="I16" s="513"/>
      <c r="J16" s="513"/>
      <c r="K16" s="513"/>
      <c r="L16" s="513"/>
      <c r="M16" s="513"/>
      <c r="N16" s="513"/>
      <c r="O16" s="513"/>
      <c r="P16" s="513"/>
      <c r="Q16" s="513"/>
      <c r="R16" s="513"/>
      <c r="S16" s="513"/>
      <c r="T16" s="513"/>
      <c r="U16" s="513"/>
      <c r="V16" s="513"/>
      <c r="W16" s="513"/>
      <c r="X16" s="513"/>
      <c r="Y16" s="513"/>
      <c r="Z16" s="513"/>
      <c r="AA16" s="513"/>
      <c r="AB16" s="513"/>
      <c r="AC16" s="513"/>
      <c r="AD16" s="513"/>
      <c r="AE16" s="513"/>
      <c r="AF16" s="513"/>
      <c r="AG16" s="513"/>
      <c r="AH16" s="513"/>
      <c r="AI16" s="513"/>
      <c r="AJ16" s="513"/>
      <c r="AK16" s="513"/>
      <c r="AL16" s="513"/>
      <c r="AM16" s="513"/>
      <c r="AN16" s="513"/>
      <c r="AO16" s="513"/>
      <c r="AP16" s="513"/>
      <c r="AQ16" s="513"/>
      <c r="AR16" s="513"/>
      <c r="AS16" s="513"/>
      <c r="AT16" s="513"/>
      <c r="AU16" s="513"/>
      <c r="AV16" s="513"/>
      <c r="AW16" s="513"/>
      <c r="AX16" s="513"/>
      <c r="AY16" s="513"/>
      <c r="AZ16" s="513"/>
      <c r="BA16" s="514"/>
      <c r="BB16" s="541">
        <v>759233</v>
      </c>
      <c r="BC16" s="542"/>
      <c r="BD16" s="542"/>
      <c r="BE16" s="542"/>
      <c r="BF16" s="542"/>
      <c r="BG16" s="542"/>
      <c r="BH16" s="542"/>
      <c r="BI16" s="542"/>
      <c r="BJ16" s="542"/>
      <c r="BK16" s="542"/>
      <c r="BL16" s="542"/>
      <c r="BM16" s="542"/>
      <c r="BN16" s="542"/>
      <c r="BO16" s="542"/>
      <c r="BP16" s="542"/>
      <c r="BQ16" s="542"/>
      <c r="BR16" s="542"/>
      <c r="BS16" s="542"/>
      <c r="BT16" s="542"/>
      <c r="BU16" s="542"/>
      <c r="BV16" s="542"/>
      <c r="BW16" s="542"/>
      <c r="BX16" s="542"/>
      <c r="BY16" s="542"/>
      <c r="BZ16" s="542"/>
      <c r="CA16" s="543"/>
      <c r="CB16" s="541">
        <v>1454109</v>
      </c>
      <c r="CC16" s="542"/>
      <c r="CD16" s="542"/>
      <c r="CE16" s="542"/>
      <c r="CF16" s="542"/>
      <c r="CG16" s="542"/>
      <c r="CH16" s="542"/>
      <c r="CI16" s="542"/>
      <c r="CJ16" s="542"/>
      <c r="CK16" s="542"/>
      <c r="CL16" s="542"/>
      <c r="CM16" s="542"/>
      <c r="CN16" s="542"/>
      <c r="CO16" s="542"/>
      <c r="CP16" s="542"/>
      <c r="CQ16" s="542"/>
      <c r="CR16" s="542"/>
      <c r="CS16" s="542"/>
      <c r="CT16" s="542"/>
      <c r="CU16" s="542"/>
      <c r="CV16" s="542"/>
      <c r="CW16" s="542"/>
      <c r="CX16" s="542"/>
      <c r="CY16" s="542"/>
      <c r="CZ16" s="542"/>
      <c r="DA16" s="543"/>
    </row>
    <row r="17" spans="1:105" ht="15.75" x14ac:dyDescent="0.25">
      <c r="A17" s="46"/>
      <c r="B17" s="513" t="s">
        <v>244</v>
      </c>
      <c r="C17" s="513"/>
      <c r="D17" s="513"/>
      <c r="E17" s="513"/>
      <c r="F17" s="513"/>
      <c r="G17" s="513"/>
      <c r="H17" s="513"/>
      <c r="I17" s="513"/>
      <c r="J17" s="513"/>
      <c r="K17" s="513"/>
      <c r="L17" s="513"/>
      <c r="M17" s="513"/>
      <c r="N17" s="513"/>
      <c r="O17" s="513"/>
      <c r="P17" s="513"/>
      <c r="Q17" s="513"/>
      <c r="R17" s="513"/>
      <c r="S17" s="513"/>
      <c r="T17" s="513"/>
      <c r="U17" s="513"/>
      <c r="V17" s="513"/>
      <c r="W17" s="513"/>
      <c r="X17" s="513"/>
      <c r="Y17" s="513"/>
      <c r="Z17" s="513"/>
      <c r="AA17" s="513"/>
      <c r="AB17" s="513"/>
      <c r="AC17" s="513"/>
      <c r="AD17" s="513"/>
      <c r="AE17" s="513"/>
      <c r="AF17" s="513"/>
      <c r="AG17" s="513"/>
      <c r="AH17" s="513"/>
      <c r="AI17" s="513"/>
      <c r="AJ17" s="513"/>
      <c r="AK17" s="513"/>
      <c r="AL17" s="513"/>
      <c r="AM17" s="513"/>
      <c r="AN17" s="513"/>
      <c r="AO17" s="513"/>
      <c r="AP17" s="513"/>
      <c r="AQ17" s="513"/>
      <c r="AR17" s="513"/>
      <c r="AS17" s="513"/>
      <c r="AT17" s="513"/>
      <c r="AU17" s="513"/>
      <c r="AV17" s="513"/>
      <c r="AW17" s="513"/>
      <c r="AX17" s="513"/>
      <c r="AY17" s="513"/>
      <c r="AZ17" s="513"/>
      <c r="BA17" s="514"/>
      <c r="BB17" s="541">
        <v>72222</v>
      </c>
      <c r="BC17" s="542"/>
      <c r="BD17" s="542"/>
      <c r="BE17" s="542"/>
      <c r="BF17" s="542"/>
      <c r="BG17" s="542"/>
      <c r="BH17" s="542"/>
      <c r="BI17" s="542"/>
      <c r="BJ17" s="542"/>
      <c r="BK17" s="542"/>
      <c r="BL17" s="542"/>
      <c r="BM17" s="542"/>
      <c r="BN17" s="542"/>
      <c r="BO17" s="542"/>
      <c r="BP17" s="542"/>
      <c r="BQ17" s="542"/>
      <c r="BR17" s="542"/>
      <c r="BS17" s="542"/>
      <c r="BT17" s="542"/>
      <c r="BU17" s="542"/>
      <c r="BV17" s="542"/>
      <c r="BW17" s="542"/>
      <c r="BX17" s="542"/>
      <c r="BY17" s="542"/>
      <c r="BZ17" s="542"/>
      <c r="CA17" s="543"/>
      <c r="CB17" s="541">
        <v>53373</v>
      </c>
      <c r="CC17" s="542"/>
      <c r="CD17" s="542"/>
      <c r="CE17" s="542"/>
      <c r="CF17" s="542"/>
      <c r="CG17" s="542"/>
      <c r="CH17" s="542"/>
      <c r="CI17" s="542"/>
      <c r="CJ17" s="542"/>
      <c r="CK17" s="542"/>
      <c r="CL17" s="542"/>
      <c r="CM17" s="542"/>
      <c r="CN17" s="542"/>
      <c r="CO17" s="542"/>
      <c r="CP17" s="542"/>
      <c r="CQ17" s="542"/>
      <c r="CR17" s="542"/>
      <c r="CS17" s="542"/>
      <c r="CT17" s="542"/>
      <c r="CU17" s="542"/>
      <c r="CV17" s="542"/>
      <c r="CW17" s="542"/>
      <c r="CX17" s="542"/>
      <c r="CY17" s="542"/>
      <c r="CZ17" s="542"/>
      <c r="DA17" s="543"/>
    </row>
    <row r="18" spans="1:105" ht="15.75" x14ac:dyDescent="0.25">
      <c r="A18" s="46"/>
      <c r="B18" s="513" t="s">
        <v>245</v>
      </c>
      <c r="C18" s="513"/>
      <c r="D18" s="513"/>
      <c r="E18" s="513"/>
      <c r="F18" s="513"/>
      <c r="G18" s="513"/>
      <c r="H18" s="513"/>
      <c r="I18" s="513"/>
      <c r="J18" s="513"/>
      <c r="K18" s="513"/>
      <c r="L18" s="513"/>
      <c r="M18" s="513"/>
      <c r="N18" s="513"/>
      <c r="O18" s="513"/>
      <c r="P18" s="513"/>
      <c r="Q18" s="513"/>
      <c r="R18" s="513"/>
      <c r="S18" s="513"/>
      <c r="T18" s="513"/>
      <c r="U18" s="513"/>
      <c r="V18" s="513"/>
      <c r="W18" s="513"/>
      <c r="X18" s="513"/>
      <c r="Y18" s="513"/>
      <c r="Z18" s="513"/>
      <c r="AA18" s="513"/>
      <c r="AB18" s="513"/>
      <c r="AC18" s="513"/>
      <c r="AD18" s="513"/>
      <c r="AE18" s="513"/>
      <c r="AF18" s="513"/>
      <c r="AG18" s="513"/>
      <c r="AH18" s="513"/>
      <c r="AI18" s="513"/>
      <c r="AJ18" s="513"/>
      <c r="AK18" s="513"/>
      <c r="AL18" s="513"/>
      <c r="AM18" s="513"/>
      <c r="AN18" s="513"/>
      <c r="AO18" s="513"/>
      <c r="AP18" s="513"/>
      <c r="AQ18" s="513"/>
      <c r="AR18" s="513"/>
      <c r="AS18" s="513"/>
      <c r="AT18" s="513"/>
      <c r="AU18" s="513"/>
      <c r="AV18" s="513"/>
      <c r="AW18" s="513"/>
      <c r="AX18" s="513"/>
      <c r="AY18" s="513"/>
      <c r="AZ18" s="513"/>
      <c r="BA18" s="514"/>
      <c r="BB18" s="541"/>
      <c r="BC18" s="542"/>
      <c r="BD18" s="542"/>
      <c r="BE18" s="542"/>
      <c r="BF18" s="542"/>
      <c r="BG18" s="542"/>
      <c r="BH18" s="542"/>
      <c r="BI18" s="542"/>
      <c r="BJ18" s="542"/>
      <c r="BK18" s="542"/>
      <c r="BL18" s="542"/>
      <c r="BM18" s="542"/>
      <c r="BN18" s="542"/>
      <c r="BO18" s="542"/>
      <c r="BP18" s="542"/>
      <c r="BQ18" s="542"/>
      <c r="BR18" s="542"/>
      <c r="BS18" s="542"/>
      <c r="BT18" s="542"/>
      <c r="BU18" s="542"/>
      <c r="BV18" s="542"/>
      <c r="BW18" s="542"/>
      <c r="BX18" s="542"/>
      <c r="BY18" s="542"/>
      <c r="BZ18" s="542"/>
      <c r="CA18" s="543"/>
      <c r="CB18" s="541"/>
      <c r="CC18" s="542"/>
      <c r="CD18" s="542"/>
      <c r="CE18" s="542"/>
      <c r="CF18" s="542"/>
      <c r="CG18" s="542"/>
      <c r="CH18" s="542"/>
      <c r="CI18" s="542"/>
      <c r="CJ18" s="542"/>
      <c r="CK18" s="542"/>
      <c r="CL18" s="542"/>
      <c r="CM18" s="542"/>
      <c r="CN18" s="542"/>
      <c r="CO18" s="542"/>
      <c r="CP18" s="542"/>
      <c r="CQ18" s="542"/>
      <c r="CR18" s="542"/>
      <c r="CS18" s="542"/>
      <c r="CT18" s="542"/>
      <c r="CU18" s="542"/>
      <c r="CV18" s="542"/>
      <c r="CW18" s="542"/>
      <c r="CX18" s="542"/>
      <c r="CY18" s="542"/>
      <c r="CZ18" s="542"/>
      <c r="DA18" s="543"/>
    </row>
    <row r="19" spans="1:105" ht="15.75" x14ac:dyDescent="0.2">
      <c r="A19" s="521"/>
      <c r="B19" s="513"/>
      <c r="C19" s="513"/>
      <c r="D19" s="513" t="s">
        <v>246</v>
      </c>
      <c r="E19" s="513"/>
      <c r="F19" s="513"/>
      <c r="G19" s="513"/>
      <c r="H19" s="513"/>
      <c r="I19" s="513"/>
      <c r="J19" s="513"/>
      <c r="K19" s="513"/>
      <c r="L19" s="513"/>
      <c r="M19" s="513"/>
      <c r="N19" s="513"/>
      <c r="O19" s="513"/>
      <c r="P19" s="513"/>
      <c r="Q19" s="513"/>
      <c r="R19" s="513"/>
      <c r="S19" s="513"/>
      <c r="T19" s="513"/>
      <c r="U19" s="513"/>
      <c r="V19" s="513"/>
      <c r="W19" s="513"/>
      <c r="X19" s="513"/>
      <c r="Y19" s="513"/>
      <c r="Z19" s="513"/>
      <c r="AA19" s="513"/>
      <c r="AB19" s="513"/>
      <c r="AC19" s="513"/>
      <c r="AD19" s="513"/>
      <c r="AE19" s="513"/>
      <c r="AF19" s="513"/>
      <c r="AG19" s="513"/>
      <c r="AH19" s="513"/>
      <c r="AI19" s="513"/>
      <c r="AJ19" s="513"/>
      <c r="AK19" s="513"/>
      <c r="AL19" s="513"/>
      <c r="AM19" s="513"/>
      <c r="AN19" s="513"/>
      <c r="AO19" s="513"/>
      <c r="AP19" s="513"/>
      <c r="AQ19" s="513"/>
      <c r="AR19" s="513"/>
      <c r="AS19" s="513"/>
      <c r="AT19" s="513"/>
      <c r="AU19" s="513"/>
      <c r="AV19" s="513"/>
      <c r="AW19" s="513"/>
      <c r="AX19" s="513"/>
      <c r="AY19" s="513"/>
      <c r="AZ19" s="513"/>
      <c r="BA19" s="514"/>
      <c r="BB19" s="541"/>
      <c r="BC19" s="542"/>
      <c r="BD19" s="542"/>
      <c r="BE19" s="542"/>
      <c r="BF19" s="542"/>
      <c r="BG19" s="542"/>
      <c r="BH19" s="542"/>
      <c r="BI19" s="542"/>
      <c r="BJ19" s="542"/>
      <c r="BK19" s="542"/>
      <c r="BL19" s="542"/>
      <c r="BM19" s="542"/>
      <c r="BN19" s="542"/>
      <c r="BO19" s="542"/>
      <c r="BP19" s="542"/>
      <c r="BQ19" s="542"/>
      <c r="BR19" s="542"/>
      <c r="BS19" s="542"/>
      <c r="BT19" s="542"/>
      <c r="BU19" s="542"/>
      <c r="BV19" s="542"/>
      <c r="BW19" s="542"/>
      <c r="BX19" s="542"/>
      <c r="BY19" s="542"/>
      <c r="BZ19" s="542"/>
      <c r="CA19" s="543"/>
      <c r="CB19" s="541"/>
      <c r="CC19" s="542"/>
      <c r="CD19" s="542"/>
      <c r="CE19" s="542"/>
      <c r="CF19" s="542"/>
      <c r="CG19" s="542"/>
      <c r="CH19" s="542"/>
      <c r="CI19" s="542"/>
      <c r="CJ19" s="542"/>
      <c r="CK19" s="542"/>
      <c r="CL19" s="542"/>
      <c r="CM19" s="542"/>
      <c r="CN19" s="542"/>
      <c r="CO19" s="542"/>
      <c r="CP19" s="542"/>
      <c r="CQ19" s="542"/>
      <c r="CR19" s="542"/>
      <c r="CS19" s="542"/>
      <c r="CT19" s="542"/>
      <c r="CU19" s="542"/>
      <c r="CV19" s="542"/>
      <c r="CW19" s="542"/>
      <c r="CX19" s="542"/>
      <c r="CY19" s="542"/>
      <c r="CZ19" s="542"/>
      <c r="DA19" s="543"/>
    </row>
    <row r="20" spans="1:105" ht="15.75" x14ac:dyDescent="0.2">
      <c r="A20" s="511"/>
      <c r="B20" s="512"/>
      <c r="C20" s="512"/>
      <c r="D20" s="513" t="s">
        <v>247</v>
      </c>
      <c r="E20" s="513"/>
      <c r="F20" s="513"/>
      <c r="G20" s="513"/>
      <c r="H20" s="513"/>
      <c r="I20" s="513"/>
      <c r="J20" s="513"/>
      <c r="K20" s="513"/>
      <c r="L20" s="513"/>
      <c r="M20" s="513"/>
      <c r="N20" s="513"/>
      <c r="O20" s="513"/>
      <c r="P20" s="513"/>
      <c r="Q20" s="513"/>
      <c r="R20" s="513"/>
      <c r="S20" s="513"/>
      <c r="T20" s="513"/>
      <c r="U20" s="513"/>
      <c r="V20" s="513"/>
      <c r="W20" s="513"/>
      <c r="X20" s="513"/>
      <c r="Y20" s="513"/>
      <c r="Z20" s="513"/>
      <c r="AA20" s="513"/>
      <c r="AB20" s="513"/>
      <c r="AC20" s="513"/>
      <c r="AD20" s="513"/>
      <c r="AE20" s="513"/>
      <c r="AF20" s="513"/>
      <c r="AG20" s="513"/>
      <c r="AH20" s="513"/>
      <c r="AI20" s="513"/>
      <c r="AJ20" s="513"/>
      <c r="AK20" s="513"/>
      <c r="AL20" s="513"/>
      <c r="AM20" s="513"/>
      <c r="AN20" s="513"/>
      <c r="AO20" s="513"/>
      <c r="AP20" s="513"/>
      <c r="AQ20" s="513"/>
      <c r="AR20" s="513"/>
      <c r="AS20" s="513"/>
      <c r="AT20" s="513"/>
      <c r="AU20" s="513"/>
      <c r="AV20" s="513"/>
      <c r="AW20" s="513"/>
      <c r="AX20" s="513"/>
      <c r="AY20" s="513"/>
      <c r="AZ20" s="513"/>
      <c r="BA20" s="514"/>
      <c r="BB20" s="541"/>
      <c r="BC20" s="542"/>
      <c r="BD20" s="542"/>
      <c r="BE20" s="542"/>
      <c r="BF20" s="542"/>
      <c r="BG20" s="542"/>
      <c r="BH20" s="542"/>
      <c r="BI20" s="542"/>
      <c r="BJ20" s="542"/>
      <c r="BK20" s="542"/>
      <c r="BL20" s="542"/>
      <c r="BM20" s="542"/>
      <c r="BN20" s="542"/>
      <c r="BO20" s="542"/>
      <c r="BP20" s="542"/>
      <c r="BQ20" s="542"/>
      <c r="BR20" s="542"/>
      <c r="BS20" s="542"/>
      <c r="BT20" s="542"/>
      <c r="BU20" s="542"/>
      <c r="BV20" s="542"/>
      <c r="BW20" s="542"/>
      <c r="BX20" s="542"/>
      <c r="BY20" s="542"/>
      <c r="BZ20" s="542"/>
      <c r="CA20" s="543"/>
      <c r="CB20" s="541"/>
      <c r="CC20" s="542"/>
      <c r="CD20" s="542"/>
      <c r="CE20" s="542"/>
      <c r="CF20" s="542"/>
      <c r="CG20" s="542"/>
      <c r="CH20" s="542"/>
      <c r="CI20" s="542"/>
      <c r="CJ20" s="542"/>
      <c r="CK20" s="542"/>
      <c r="CL20" s="542"/>
      <c r="CM20" s="542"/>
      <c r="CN20" s="542"/>
      <c r="CO20" s="542"/>
      <c r="CP20" s="542"/>
      <c r="CQ20" s="542"/>
      <c r="CR20" s="542"/>
      <c r="CS20" s="542"/>
      <c r="CT20" s="542"/>
      <c r="CU20" s="542"/>
      <c r="CV20" s="542"/>
      <c r="CW20" s="542"/>
      <c r="CX20" s="542"/>
      <c r="CY20" s="542"/>
      <c r="CZ20" s="542"/>
      <c r="DA20" s="543"/>
    </row>
    <row r="21" spans="1:105" ht="15.75" x14ac:dyDescent="0.25">
      <c r="A21" s="46"/>
      <c r="B21" s="513" t="s">
        <v>248</v>
      </c>
      <c r="C21" s="513"/>
      <c r="D21" s="513"/>
      <c r="E21" s="513"/>
      <c r="F21" s="513"/>
      <c r="G21" s="513"/>
      <c r="H21" s="513"/>
      <c r="I21" s="513"/>
      <c r="J21" s="513"/>
      <c r="K21" s="513"/>
      <c r="L21" s="513"/>
      <c r="M21" s="513"/>
      <c r="N21" s="513"/>
      <c r="O21" s="513"/>
      <c r="P21" s="513"/>
      <c r="Q21" s="513"/>
      <c r="R21" s="513"/>
      <c r="S21" s="513"/>
      <c r="T21" s="513"/>
      <c r="U21" s="513"/>
      <c r="V21" s="513"/>
      <c r="W21" s="513"/>
      <c r="X21" s="513"/>
      <c r="Y21" s="513"/>
      <c r="Z21" s="513"/>
      <c r="AA21" s="513"/>
      <c r="AB21" s="513"/>
      <c r="AC21" s="513"/>
      <c r="AD21" s="513"/>
      <c r="AE21" s="513"/>
      <c r="AF21" s="513"/>
      <c r="AG21" s="513"/>
      <c r="AH21" s="513"/>
      <c r="AI21" s="513"/>
      <c r="AJ21" s="513"/>
      <c r="AK21" s="513"/>
      <c r="AL21" s="513"/>
      <c r="AM21" s="513"/>
      <c r="AN21" s="513"/>
      <c r="AO21" s="513"/>
      <c r="AP21" s="513"/>
      <c r="AQ21" s="513"/>
      <c r="AR21" s="513"/>
      <c r="AS21" s="513"/>
      <c r="AT21" s="513"/>
      <c r="AU21" s="513"/>
      <c r="AV21" s="513"/>
      <c r="AW21" s="513"/>
      <c r="AX21" s="513"/>
      <c r="AY21" s="513"/>
      <c r="AZ21" s="513"/>
      <c r="BA21" s="514"/>
      <c r="BB21" s="541">
        <v>158018</v>
      </c>
      <c r="BC21" s="542"/>
      <c r="BD21" s="542"/>
      <c r="BE21" s="542"/>
      <c r="BF21" s="542"/>
      <c r="BG21" s="542"/>
      <c r="BH21" s="542"/>
      <c r="BI21" s="542"/>
      <c r="BJ21" s="542"/>
      <c r="BK21" s="542"/>
      <c r="BL21" s="542"/>
      <c r="BM21" s="542"/>
      <c r="BN21" s="542"/>
      <c r="BO21" s="542"/>
      <c r="BP21" s="542"/>
      <c r="BQ21" s="542"/>
      <c r="BR21" s="542"/>
      <c r="BS21" s="542"/>
      <c r="BT21" s="542"/>
      <c r="BU21" s="542"/>
      <c r="BV21" s="542"/>
      <c r="BW21" s="542"/>
      <c r="BX21" s="542"/>
      <c r="BY21" s="542"/>
      <c r="BZ21" s="542"/>
      <c r="CA21" s="543"/>
      <c r="CB21" s="541">
        <v>199739</v>
      </c>
      <c r="CC21" s="542"/>
      <c r="CD21" s="542"/>
      <c r="CE21" s="542"/>
      <c r="CF21" s="542"/>
      <c r="CG21" s="542"/>
      <c r="CH21" s="542"/>
      <c r="CI21" s="542"/>
      <c r="CJ21" s="542"/>
      <c r="CK21" s="542"/>
      <c r="CL21" s="542"/>
      <c r="CM21" s="542"/>
      <c r="CN21" s="542"/>
      <c r="CO21" s="542"/>
      <c r="CP21" s="542"/>
      <c r="CQ21" s="542"/>
      <c r="CR21" s="542"/>
      <c r="CS21" s="542"/>
      <c r="CT21" s="542"/>
      <c r="CU21" s="542"/>
      <c r="CV21" s="542"/>
      <c r="CW21" s="542"/>
      <c r="CX21" s="542"/>
      <c r="CY21" s="542"/>
      <c r="CZ21" s="542"/>
      <c r="DA21" s="543"/>
    </row>
    <row r="22" spans="1:105" ht="15.75" x14ac:dyDescent="0.25">
      <c r="A22" s="47"/>
      <c r="B22" s="513" t="s">
        <v>249</v>
      </c>
      <c r="C22" s="513"/>
      <c r="D22" s="513"/>
      <c r="E22" s="513"/>
      <c r="F22" s="513"/>
      <c r="G22" s="513"/>
      <c r="H22" s="513"/>
      <c r="I22" s="513"/>
      <c r="J22" s="513"/>
      <c r="K22" s="513"/>
      <c r="L22" s="513"/>
      <c r="M22" s="513"/>
      <c r="N22" s="513"/>
      <c r="O22" s="513"/>
      <c r="P22" s="513"/>
      <c r="Q22" s="513"/>
      <c r="R22" s="513"/>
      <c r="S22" s="513"/>
      <c r="T22" s="513"/>
      <c r="U22" s="513"/>
      <c r="V22" s="513"/>
      <c r="W22" s="513"/>
      <c r="X22" s="513"/>
      <c r="Y22" s="513"/>
      <c r="Z22" s="513"/>
      <c r="AA22" s="513"/>
      <c r="AB22" s="513"/>
      <c r="AC22" s="513"/>
      <c r="AD22" s="513"/>
      <c r="AE22" s="513"/>
      <c r="AF22" s="513"/>
      <c r="AG22" s="513"/>
      <c r="AH22" s="513"/>
      <c r="AI22" s="513"/>
      <c r="AJ22" s="513"/>
      <c r="AK22" s="513"/>
      <c r="AL22" s="513"/>
      <c r="AM22" s="513"/>
      <c r="AN22" s="513"/>
      <c r="AO22" s="513"/>
      <c r="AP22" s="513"/>
      <c r="AQ22" s="513"/>
      <c r="AR22" s="513"/>
      <c r="AS22" s="513"/>
      <c r="AT22" s="513"/>
      <c r="AU22" s="513"/>
      <c r="AV22" s="513"/>
      <c r="AW22" s="513"/>
      <c r="AX22" s="513"/>
      <c r="AY22" s="513"/>
      <c r="AZ22" s="513"/>
      <c r="BA22" s="514"/>
      <c r="BB22" s="541">
        <v>194694</v>
      </c>
      <c r="BC22" s="542"/>
      <c r="BD22" s="542"/>
      <c r="BE22" s="542"/>
      <c r="BF22" s="542"/>
      <c r="BG22" s="542"/>
      <c r="BH22" s="542"/>
      <c r="BI22" s="542"/>
      <c r="BJ22" s="542"/>
      <c r="BK22" s="542"/>
      <c r="BL22" s="542"/>
      <c r="BM22" s="542"/>
      <c r="BN22" s="542"/>
      <c r="BO22" s="542"/>
      <c r="BP22" s="542"/>
      <c r="BQ22" s="542"/>
      <c r="BR22" s="542"/>
      <c r="BS22" s="542"/>
      <c r="BT22" s="542"/>
      <c r="BU22" s="542"/>
      <c r="BV22" s="542"/>
      <c r="BW22" s="542"/>
      <c r="BX22" s="542"/>
      <c r="BY22" s="542"/>
      <c r="BZ22" s="542"/>
      <c r="CA22" s="543"/>
      <c r="CB22" s="541">
        <v>251963</v>
      </c>
      <c r="CC22" s="542"/>
      <c r="CD22" s="542"/>
      <c r="CE22" s="542"/>
      <c r="CF22" s="542"/>
      <c r="CG22" s="542"/>
      <c r="CH22" s="542"/>
      <c r="CI22" s="542"/>
      <c r="CJ22" s="542"/>
      <c r="CK22" s="542"/>
      <c r="CL22" s="542"/>
      <c r="CM22" s="542"/>
      <c r="CN22" s="542"/>
      <c r="CO22" s="542"/>
      <c r="CP22" s="542"/>
      <c r="CQ22" s="542"/>
      <c r="CR22" s="542"/>
      <c r="CS22" s="542"/>
      <c r="CT22" s="542"/>
      <c r="CU22" s="542"/>
      <c r="CV22" s="542"/>
      <c r="CW22" s="542"/>
      <c r="CX22" s="542"/>
      <c r="CY22" s="542"/>
      <c r="CZ22" s="542"/>
      <c r="DA22" s="543"/>
    </row>
    <row r="23" spans="1:105" ht="15.75" x14ac:dyDescent="0.2">
      <c r="A23" s="521"/>
      <c r="B23" s="513"/>
      <c r="C23" s="513"/>
      <c r="D23" s="513" t="s">
        <v>250</v>
      </c>
      <c r="E23" s="513"/>
      <c r="F23" s="513"/>
      <c r="G23" s="513"/>
      <c r="H23" s="513"/>
      <c r="I23" s="513"/>
      <c r="J23" s="513"/>
      <c r="K23" s="513"/>
      <c r="L23" s="513"/>
      <c r="M23" s="513"/>
      <c r="N23" s="513"/>
      <c r="O23" s="513"/>
      <c r="P23" s="513"/>
      <c r="Q23" s="513"/>
      <c r="R23" s="513"/>
      <c r="S23" s="513"/>
      <c r="T23" s="513"/>
      <c r="U23" s="513"/>
      <c r="V23" s="513"/>
      <c r="W23" s="513"/>
      <c r="X23" s="513"/>
      <c r="Y23" s="513"/>
      <c r="Z23" s="513"/>
      <c r="AA23" s="513"/>
      <c r="AB23" s="513"/>
      <c r="AC23" s="513"/>
      <c r="AD23" s="513"/>
      <c r="AE23" s="513"/>
      <c r="AF23" s="513"/>
      <c r="AG23" s="513"/>
      <c r="AH23" s="513"/>
      <c r="AI23" s="513"/>
      <c r="AJ23" s="513"/>
      <c r="AK23" s="513"/>
      <c r="AL23" s="513"/>
      <c r="AM23" s="513"/>
      <c r="AN23" s="513"/>
      <c r="AO23" s="513"/>
      <c r="AP23" s="513"/>
      <c r="AQ23" s="513"/>
      <c r="AR23" s="513"/>
      <c r="AS23" s="513"/>
      <c r="AT23" s="513"/>
      <c r="AU23" s="513"/>
      <c r="AV23" s="513"/>
      <c r="AW23" s="513"/>
      <c r="AX23" s="513"/>
      <c r="AY23" s="513"/>
      <c r="AZ23" s="513"/>
      <c r="BA23" s="514"/>
      <c r="BB23" s="541">
        <v>126138</v>
      </c>
      <c r="BC23" s="542"/>
      <c r="BD23" s="542"/>
      <c r="BE23" s="542"/>
      <c r="BF23" s="542"/>
      <c r="BG23" s="542"/>
      <c r="BH23" s="542"/>
      <c r="BI23" s="542"/>
      <c r="BJ23" s="542"/>
      <c r="BK23" s="542"/>
      <c r="BL23" s="542"/>
      <c r="BM23" s="542"/>
      <c r="BN23" s="542"/>
      <c r="BO23" s="542"/>
      <c r="BP23" s="542"/>
      <c r="BQ23" s="542"/>
      <c r="BR23" s="542"/>
      <c r="BS23" s="542"/>
      <c r="BT23" s="542"/>
      <c r="BU23" s="542"/>
      <c r="BV23" s="542"/>
      <c r="BW23" s="542"/>
      <c r="BX23" s="542"/>
      <c r="BY23" s="542"/>
      <c r="BZ23" s="542"/>
      <c r="CA23" s="543"/>
      <c r="CB23" s="541">
        <v>190265</v>
      </c>
      <c r="CC23" s="542"/>
      <c r="CD23" s="542"/>
      <c r="CE23" s="542"/>
      <c r="CF23" s="542"/>
      <c r="CG23" s="542"/>
      <c r="CH23" s="542"/>
      <c r="CI23" s="542"/>
      <c r="CJ23" s="542"/>
      <c r="CK23" s="542"/>
      <c r="CL23" s="542"/>
      <c r="CM23" s="542"/>
      <c r="CN23" s="542"/>
      <c r="CO23" s="542"/>
      <c r="CP23" s="542"/>
      <c r="CQ23" s="542"/>
      <c r="CR23" s="542"/>
      <c r="CS23" s="542"/>
      <c r="CT23" s="542"/>
      <c r="CU23" s="542"/>
      <c r="CV23" s="542"/>
      <c r="CW23" s="542"/>
      <c r="CX23" s="542"/>
      <c r="CY23" s="542"/>
      <c r="CZ23" s="542"/>
      <c r="DA23" s="543"/>
    </row>
    <row r="24" spans="1:105" ht="15.75" x14ac:dyDescent="0.2">
      <c r="A24" s="511"/>
      <c r="B24" s="512"/>
      <c r="C24" s="512"/>
      <c r="D24" s="513" t="s">
        <v>251</v>
      </c>
      <c r="E24" s="513"/>
      <c r="F24" s="513"/>
      <c r="G24" s="513"/>
      <c r="H24" s="513"/>
      <c r="I24" s="513"/>
      <c r="J24" s="513"/>
      <c r="K24" s="513"/>
      <c r="L24" s="513"/>
      <c r="M24" s="513"/>
      <c r="N24" s="513"/>
      <c r="O24" s="513"/>
      <c r="P24" s="513"/>
      <c r="Q24" s="513"/>
      <c r="R24" s="513"/>
      <c r="S24" s="513"/>
      <c r="T24" s="513"/>
      <c r="U24" s="513"/>
      <c r="V24" s="513"/>
      <c r="W24" s="513"/>
      <c r="X24" s="513"/>
      <c r="Y24" s="513"/>
      <c r="Z24" s="513"/>
      <c r="AA24" s="513"/>
      <c r="AB24" s="513"/>
      <c r="AC24" s="513"/>
      <c r="AD24" s="513"/>
      <c r="AE24" s="513"/>
      <c r="AF24" s="513"/>
      <c r="AG24" s="513"/>
      <c r="AH24" s="513"/>
      <c r="AI24" s="513"/>
      <c r="AJ24" s="513"/>
      <c r="AK24" s="513"/>
      <c r="AL24" s="513"/>
      <c r="AM24" s="513"/>
      <c r="AN24" s="513"/>
      <c r="AO24" s="513"/>
      <c r="AP24" s="513"/>
      <c r="AQ24" s="513"/>
      <c r="AR24" s="513"/>
      <c r="AS24" s="513"/>
      <c r="AT24" s="513"/>
      <c r="AU24" s="513"/>
      <c r="AV24" s="513"/>
      <c r="AW24" s="513"/>
      <c r="AX24" s="513"/>
      <c r="AY24" s="513"/>
      <c r="AZ24" s="513"/>
      <c r="BA24" s="514"/>
      <c r="BB24" s="528"/>
      <c r="BC24" s="529"/>
      <c r="BD24" s="529"/>
      <c r="BE24" s="529"/>
      <c r="BF24" s="529"/>
      <c r="BG24" s="529"/>
      <c r="BH24" s="529"/>
      <c r="BI24" s="529"/>
      <c r="BJ24" s="529"/>
      <c r="BK24" s="529"/>
      <c r="BL24" s="529"/>
      <c r="BM24" s="529"/>
      <c r="BN24" s="529"/>
      <c r="BO24" s="529"/>
      <c r="BP24" s="529"/>
      <c r="BQ24" s="529"/>
      <c r="BR24" s="529"/>
      <c r="BS24" s="529"/>
      <c r="BT24" s="529"/>
      <c r="BU24" s="529"/>
      <c r="BV24" s="529"/>
      <c r="BW24" s="529"/>
      <c r="BX24" s="529"/>
      <c r="BY24" s="529"/>
      <c r="BZ24" s="529"/>
      <c r="CA24" s="530"/>
      <c r="CB24" s="528"/>
      <c r="CC24" s="529"/>
      <c r="CD24" s="529"/>
      <c r="CE24" s="529"/>
      <c r="CF24" s="529"/>
      <c r="CG24" s="529"/>
      <c r="CH24" s="529"/>
      <c r="CI24" s="529"/>
      <c r="CJ24" s="529"/>
      <c r="CK24" s="529"/>
      <c r="CL24" s="529"/>
      <c r="CM24" s="529"/>
      <c r="CN24" s="529"/>
      <c r="CO24" s="529"/>
      <c r="CP24" s="529"/>
      <c r="CQ24" s="529"/>
      <c r="CR24" s="529"/>
      <c r="CS24" s="529"/>
      <c r="CT24" s="529"/>
      <c r="CU24" s="529"/>
      <c r="CV24" s="529"/>
      <c r="CW24" s="529"/>
      <c r="CX24" s="529"/>
      <c r="CY24" s="529"/>
      <c r="CZ24" s="529"/>
      <c r="DA24" s="530"/>
    </row>
    <row r="25" spans="1:105" ht="15.75" x14ac:dyDescent="0.25">
      <c r="A25" s="46"/>
      <c r="B25" s="513" t="s">
        <v>252</v>
      </c>
      <c r="C25" s="513"/>
      <c r="D25" s="513"/>
      <c r="E25" s="513"/>
      <c r="F25" s="513"/>
      <c r="G25" s="513"/>
      <c r="H25" s="513"/>
      <c r="I25" s="513"/>
      <c r="J25" s="513"/>
      <c r="K25" s="513"/>
      <c r="L25" s="513"/>
      <c r="M25" s="513"/>
      <c r="N25" s="513"/>
      <c r="O25" s="513"/>
      <c r="P25" s="513"/>
      <c r="Q25" s="513"/>
      <c r="R25" s="513"/>
      <c r="S25" s="513"/>
      <c r="T25" s="513"/>
      <c r="U25" s="513"/>
      <c r="V25" s="513"/>
      <c r="W25" s="513"/>
      <c r="X25" s="513"/>
      <c r="Y25" s="513"/>
      <c r="Z25" s="513"/>
      <c r="AA25" s="513"/>
      <c r="AB25" s="513"/>
      <c r="AC25" s="513"/>
      <c r="AD25" s="513"/>
      <c r="AE25" s="513"/>
      <c r="AF25" s="513"/>
      <c r="AG25" s="513"/>
      <c r="AH25" s="513"/>
      <c r="AI25" s="513"/>
      <c r="AJ25" s="513"/>
      <c r="AK25" s="513"/>
      <c r="AL25" s="513"/>
      <c r="AM25" s="513"/>
      <c r="AN25" s="513"/>
      <c r="AO25" s="513"/>
      <c r="AP25" s="513"/>
      <c r="AQ25" s="513"/>
      <c r="AR25" s="513"/>
      <c r="AS25" s="513"/>
      <c r="AT25" s="513"/>
      <c r="AU25" s="513"/>
      <c r="AV25" s="513"/>
      <c r="AW25" s="513"/>
      <c r="AX25" s="513"/>
      <c r="AY25" s="513"/>
      <c r="AZ25" s="513"/>
      <c r="BA25" s="514"/>
      <c r="BB25" s="528"/>
      <c r="BC25" s="529"/>
      <c r="BD25" s="529"/>
      <c r="BE25" s="529"/>
      <c r="BF25" s="529"/>
      <c r="BG25" s="529"/>
      <c r="BH25" s="529"/>
      <c r="BI25" s="529"/>
      <c r="BJ25" s="529"/>
      <c r="BK25" s="529"/>
      <c r="BL25" s="529"/>
      <c r="BM25" s="529"/>
      <c r="BN25" s="529"/>
      <c r="BO25" s="529"/>
      <c r="BP25" s="529"/>
      <c r="BQ25" s="529"/>
      <c r="BR25" s="529"/>
      <c r="BS25" s="529"/>
      <c r="BT25" s="529"/>
      <c r="BU25" s="529"/>
      <c r="BV25" s="529"/>
      <c r="BW25" s="529"/>
      <c r="BX25" s="529"/>
      <c r="BY25" s="529"/>
      <c r="BZ25" s="529"/>
      <c r="CA25" s="530"/>
      <c r="CB25" s="528"/>
      <c r="CC25" s="529"/>
      <c r="CD25" s="529"/>
      <c r="CE25" s="529"/>
      <c r="CF25" s="529"/>
      <c r="CG25" s="529"/>
      <c r="CH25" s="529"/>
      <c r="CI25" s="529"/>
      <c r="CJ25" s="529"/>
      <c r="CK25" s="529"/>
      <c r="CL25" s="529"/>
      <c r="CM25" s="529"/>
      <c r="CN25" s="529"/>
      <c r="CO25" s="529"/>
      <c r="CP25" s="529"/>
      <c r="CQ25" s="529"/>
      <c r="CR25" s="529"/>
      <c r="CS25" s="529"/>
      <c r="CT25" s="529"/>
      <c r="CU25" s="529"/>
      <c r="CV25" s="529"/>
      <c r="CW25" s="529"/>
      <c r="CX25" s="529"/>
      <c r="CY25" s="529"/>
      <c r="CZ25" s="529"/>
      <c r="DA25" s="530"/>
    </row>
    <row r="26" spans="1:105" ht="15.75" x14ac:dyDescent="0.25">
      <c r="A26" s="47"/>
      <c r="B26" s="531" t="s">
        <v>253</v>
      </c>
      <c r="C26" s="531"/>
      <c r="D26" s="531"/>
      <c r="E26" s="531"/>
      <c r="F26" s="531"/>
      <c r="G26" s="531"/>
      <c r="H26" s="531"/>
      <c r="I26" s="531"/>
      <c r="J26" s="531"/>
      <c r="K26" s="531"/>
      <c r="L26" s="531"/>
      <c r="M26" s="531"/>
      <c r="N26" s="531"/>
      <c r="O26" s="531"/>
      <c r="P26" s="531"/>
      <c r="Q26" s="531"/>
      <c r="R26" s="531"/>
      <c r="S26" s="531"/>
      <c r="T26" s="531"/>
      <c r="U26" s="531"/>
      <c r="V26" s="531"/>
      <c r="W26" s="531"/>
      <c r="X26" s="531"/>
      <c r="Y26" s="531"/>
      <c r="Z26" s="531"/>
      <c r="AA26" s="531"/>
      <c r="AB26" s="531"/>
      <c r="AC26" s="531"/>
      <c r="AD26" s="531"/>
      <c r="AE26" s="531"/>
      <c r="AF26" s="531"/>
      <c r="AG26" s="531"/>
      <c r="AH26" s="531"/>
      <c r="AI26" s="531"/>
      <c r="AJ26" s="531"/>
      <c r="AK26" s="531"/>
      <c r="AL26" s="531"/>
      <c r="AM26" s="531"/>
      <c r="AN26" s="531"/>
      <c r="AO26" s="531"/>
      <c r="AP26" s="531"/>
      <c r="AQ26" s="531"/>
      <c r="AR26" s="531"/>
      <c r="AS26" s="531"/>
      <c r="AT26" s="531"/>
      <c r="AU26" s="531"/>
      <c r="AV26" s="531"/>
      <c r="AW26" s="531"/>
      <c r="AX26" s="531"/>
      <c r="AY26" s="531"/>
      <c r="AZ26" s="531"/>
      <c r="BA26" s="532"/>
      <c r="BB26" s="528"/>
      <c r="BC26" s="529"/>
      <c r="BD26" s="529"/>
      <c r="BE26" s="529"/>
      <c r="BF26" s="529"/>
      <c r="BG26" s="529"/>
      <c r="BH26" s="529"/>
      <c r="BI26" s="529"/>
      <c r="BJ26" s="529"/>
      <c r="BK26" s="529"/>
      <c r="BL26" s="529"/>
      <c r="BM26" s="529"/>
      <c r="BN26" s="529"/>
      <c r="BO26" s="529"/>
      <c r="BP26" s="529"/>
      <c r="BQ26" s="529"/>
      <c r="BR26" s="529"/>
      <c r="BS26" s="529"/>
      <c r="BT26" s="529"/>
      <c r="BU26" s="529"/>
      <c r="BV26" s="529"/>
      <c r="BW26" s="529"/>
      <c r="BX26" s="529"/>
      <c r="BY26" s="529"/>
      <c r="BZ26" s="529"/>
      <c r="CA26" s="530"/>
      <c r="CB26" s="528"/>
      <c r="CC26" s="529"/>
      <c r="CD26" s="529"/>
      <c r="CE26" s="529"/>
      <c r="CF26" s="529"/>
      <c r="CG26" s="529"/>
      <c r="CH26" s="529"/>
      <c r="CI26" s="529"/>
      <c r="CJ26" s="529"/>
      <c r="CK26" s="529"/>
      <c r="CL26" s="529"/>
      <c r="CM26" s="529"/>
      <c r="CN26" s="529"/>
      <c r="CO26" s="529"/>
      <c r="CP26" s="529"/>
      <c r="CQ26" s="529"/>
      <c r="CR26" s="529"/>
      <c r="CS26" s="529"/>
      <c r="CT26" s="529"/>
      <c r="CU26" s="529"/>
      <c r="CV26" s="529"/>
      <c r="CW26" s="529"/>
      <c r="CX26" s="529"/>
      <c r="CY26" s="529"/>
      <c r="CZ26" s="529"/>
      <c r="DA26" s="530"/>
    </row>
    <row r="27" spans="1:105" ht="15.75" x14ac:dyDescent="0.2">
      <c r="A27" s="521"/>
      <c r="B27" s="513"/>
      <c r="C27" s="513"/>
      <c r="D27" s="513" t="s">
        <v>254</v>
      </c>
      <c r="E27" s="513"/>
      <c r="F27" s="513"/>
      <c r="G27" s="513"/>
      <c r="H27" s="513"/>
      <c r="I27" s="513"/>
      <c r="J27" s="513"/>
      <c r="K27" s="513"/>
      <c r="L27" s="513"/>
      <c r="M27" s="513"/>
      <c r="N27" s="513"/>
      <c r="O27" s="513"/>
      <c r="P27" s="513"/>
      <c r="Q27" s="513"/>
      <c r="R27" s="513"/>
      <c r="S27" s="513"/>
      <c r="T27" s="513"/>
      <c r="U27" s="513"/>
      <c r="V27" s="513"/>
      <c r="W27" s="513"/>
      <c r="X27" s="513"/>
      <c r="Y27" s="513"/>
      <c r="Z27" s="513"/>
      <c r="AA27" s="513"/>
      <c r="AB27" s="513"/>
      <c r="AC27" s="513"/>
      <c r="AD27" s="513"/>
      <c r="AE27" s="513"/>
      <c r="AF27" s="513"/>
      <c r="AG27" s="513"/>
      <c r="AH27" s="513"/>
      <c r="AI27" s="513"/>
      <c r="AJ27" s="513"/>
      <c r="AK27" s="513"/>
      <c r="AL27" s="513"/>
      <c r="AM27" s="513"/>
      <c r="AN27" s="513"/>
      <c r="AO27" s="513"/>
      <c r="AP27" s="513"/>
      <c r="AQ27" s="513"/>
      <c r="AR27" s="513"/>
      <c r="AS27" s="513"/>
      <c r="AT27" s="513"/>
      <c r="AU27" s="513"/>
      <c r="AV27" s="513"/>
      <c r="AW27" s="513"/>
      <c r="AX27" s="513"/>
      <c r="AY27" s="513"/>
      <c r="AZ27" s="513"/>
      <c r="BA27" s="514"/>
      <c r="BB27" s="528"/>
      <c r="BC27" s="529"/>
      <c r="BD27" s="529"/>
      <c r="BE27" s="529"/>
      <c r="BF27" s="529"/>
      <c r="BG27" s="529"/>
      <c r="BH27" s="529"/>
      <c r="BI27" s="529"/>
      <c r="BJ27" s="529"/>
      <c r="BK27" s="529"/>
      <c r="BL27" s="529"/>
      <c r="BM27" s="529"/>
      <c r="BN27" s="529"/>
      <c r="BO27" s="529"/>
      <c r="BP27" s="529"/>
      <c r="BQ27" s="529"/>
      <c r="BR27" s="529"/>
      <c r="BS27" s="529"/>
      <c r="BT27" s="529"/>
      <c r="BU27" s="529"/>
      <c r="BV27" s="529"/>
      <c r="BW27" s="529"/>
      <c r="BX27" s="529"/>
      <c r="BY27" s="529"/>
      <c r="BZ27" s="529"/>
      <c r="CA27" s="530"/>
      <c r="CB27" s="528"/>
      <c r="CC27" s="529"/>
      <c r="CD27" s="529"/>
      <c r="CE27" s="529"/>
      <c r="CF27" s="529"/>
      <c r="CG27" s="529"/>
      <c r="CH27" s="529"/>
      <c r="CI27" s="529"/>
      <c r="CJ27" s="529"/>
      <c r="CK27" s="529"/>
      <c r="CL27" s="529"/>
      <c r="CM27" s="529"/>
      <c r="CN27" s="529"/>
      <c r="CO27" s="529"/>
      <c r="CP27" s="529"/>
      <c r="CQ27" s="529"/>
      <c r="CR27" s="529"/>
      <c r="CS27" s="529"/>
      <c r="CT27" s="529"/>
      <c r="CU27" s="529"/>
      <c r="CV27" s="529"/>
      <c r="CW27" s="529"/>
      <c r="CX27" s="529"/>
      <c r="CY27" s="529"/>
      <c r="CZ27" s="529"/>
      <c r="DA27" s="530"/>
    </row>
    <row r="28" spans="1:105" ht="15.75" x14ac:dyDescent="0.2">
      <c r="A28" s="521"/>
      <c r="B28" s="513"/>
      <c r="C28" s="513"/>
      <c r="D28" s="513" t="s">
        <v>255</v>
      </c>
      <c r="E28" s="513"/>
      <c r="F28" s="513"/>
      <c r="G28" s="513"/>
      <c r="H28" s="513"/>
      <c r="I28" s="513"/>
      <c r="J28" s="513"/>
      <c r="K28" s="513"/>
      <c r="L28" s="513"/>
      <c r="M28" s="513"/>
      <c r="N28" s="513"/>
      <c r="O28" s="513"/>
      <c r="P28" s="513"/>
      <c r="Q28" s="513"/>
      <c r="R28" s="513"/>
      <c r="S28" s="513"/>
      <c r="T28" s="513"/>
      <c r="U28" s="513"/>
      <c r="V28" s="513"/>
      <c r="W28" s="513"/>
      <c r="X28" s="513"/>
      <c r="Y28" s="513"/>
      <c r="Z28" s="513"/>
      <c r="AA28" s="513"/>
      <c r="AB28" s="513"/>
      <c r="AC28" s="513"/>
      <c r="AD28" s="513"/>
      <c r="AE28" s="513"/>
      <c r="AF28" s="513"/>
      <c r="AG28" s="513"/>
      <c r="AH28" s="513"/>
      <c r="AI28" s="513"/>
      <c r="AJ28" s="513"/>
      <c r="AK28" s="513"/>
      <c r="AL28" s="513"/>
      <c r="AM28" s="513"/>
      <c r="AN28" s="513"/>
      <c r="AO28" s="513"/>
      <c r="AP28" s="513"/>
      <c r="AQ28" s="513"/>
      <c r="AR28" s="513"/>
      <c r="AS28" s="513"/>
      <c r="AT28" s="513"/>
      <c r="AU28" s="513"/>
      <c r="AV28" s="513"/>
      <c r="AW28" s="513"/>
      <c r="AX28" s="513"/>
      <c r="AY28" s="513"/>
      <c r="AZ28" s="513"/>
      <c r="BA28" s="514"/>
      <c r="BB28" s="538"/>
      <c r="BC28" s="539"/>
      <c r="BD28" s="539"/>
      <c r="BE28" s="539"/>
      <c r="BF28" s="539"/>
      <c r="BG28" s="539"/>
      <c r="BH28" s="539"/>
      <c r="BI28" s="539"/>
      <c r="BJ28" s="539"/>
      <c r="BK28" s="539"/>
      <c r="BL28" s="539"/>
      <c r="BM28" s="539"/>
      <c r="BN28" s="539"/>
      <c r="BO28" s="539"/>
      <c r="BP28" s="539"/>
      <c r="BQ28" s="539"/>
      <c r="BR28" s="539"/>
      <c r="BS28" s="539"/>
      <c r="BT28" s="539"/>
      <c r="BU28" s="539"/>
      <c r="BV28" s="539"/>
      <c r="BW28" s="539"/>
      <c r="BX28" s="539"/>
      <c r="BY28" s="539"/>
      <c r="BZ28" s="539"/>
      <c r="CA28" s="540"/>
      <c r="CB28" s="538"/>
      <c r="CC28" s="539"/>
      <c r="CD28" s="539"/>
      <c r="CE28" s="539"/>
      <c r="CF28" s="539"/>
      <c r="CG28" s="539"/>
      <c r="CH28" s="539"/>
      <c r="CI28" s="539"/>
      <c r="CJ28" s="539"/>
      <c r="CK28" s="539"/>
      <c r="CL28" s="539"/>
      <c r="CM28" s="539"/>
      <c r="CN28" s="539"/>
      <c r="CO28" s="539"/>
      <c r="CP28" s="539"/>
      <c r="CQ28" s="539"/>
      <c r="CR28" s="539"/>
      <c r="CS28" s="539"/>
      <c r="CT28" s="539"/>
      <c r="CU28" s="539"/>
      <c r="CV28" s="539"/>
      <c r="CW28" s="539"/>
      <c r="CX28" s="539"/>
      <c r="CY28" s="539"/>
      <c r="CZ28" s="539"/>
      <c r="DA28" s="540"/>
    </row>
    <row r="29" spans="1:105" ht="15.75" x14ac:dyDescent="0.2">
      <c r="A29" s="521"/>
      <c r="B29" s="513"/>
      <c r="C29" s="513"/>
      <c r="D29" s="513" t="s">
        <v>256</v>
      </c>
      <c r="E29" s="513"/>
      <c r="F29" s="513"/>
      <c r="G29" s="513"/>
      <c r="H29" s="513"/>
      <c r="I29" s="513"/>
      <c r="J29" s="513"/>
      <c r="K29" s="513"/>
      <c r="L29" s="513"/>
      <c r="M29" s="513"/>
      <c r="N29" s="513"/>
      <c r="O29" s="513"/>
      <c r="P29" s="513"/>
      <c r="Q29" s="513"/>
      <c r="R29" s="513"/>
      <c r="S29" s="513"/>
      <c r="T29" s="513"/>
      <c r="U29" s="513"/>
      <c r="V29" s="513"/>
      <c r="W29" s="513"/>
      <c r="X29" s="513"/>
      <c r="Y29" s="513"/>
      <c r="Z29" s="513"/>
      <c r="AA29" s="513"/>
      <c r="AB29" s="513"/>
      <c r="AC29" s="513"/>
      <c r="AD29" s="513"/>
      <c r="AE29" s="513"/>
      <c r="AF29" s="513"/>
      <c r="AG29" s="513"/>
      <c r="AH29" s="513"/>
      <c r="AI29" s="513"/>
      <c r="AJ29" s="513"/>
      <c r="AK29" s="513"/>
      <c r="AL29" s="513"/>
      <c r="AM29" s="513"/>
      <c r="AN29" s="513"/>
      <c r="AO29" s="513"/>
      <c r="AP29" s="513"/>
      <c r="AQ29" s="513"/>
      <c r="AR29" s="513"/>
      <c r="AS29" s="513"/>
      <c r="AT29" s="513"/>
      <c r="AU29" s="513"/>
      <c r="AV29" s="513"/>
      <c r="AW29" s="513"/>
      <c r="AX29" s="513"/>
      <c r="AY29" s="513"/>
      <c r="AZ29" s="513"/>
      <c r="BA29" s="514"/>
      <c r="BB29" s="538"/>
      <c r="BC29" s="539"/>
      <c r="BD29" s="539"/>
      <c r="BE29" s="539"/>
      <c r="BF29" s="539"/>
      <c r="BG29" s="539"/>
      <c r="BH29" s="539"/>
      <c r="BI29" s="539"/>
      <c r="BJ29" s="539"/>
      <c r="BK29" s="539"/>
      <c r="BL29" s="539"/>
      <c r="BM29" s="539"/>
      <c r="BN29" s="539"/>
      <c r="BO29" s="539"/>
      <c r="BP29" s="539"/>
      <c r="BQ29" s="539"/>
      <c r="BR29" s="539"/>
      <c r="BS29" s="539"/>
      <c r="BT29" s="539"/>
      <c r="BU29" s="539"/>
      <c r="BV29" s="539"/>
      <c r="BW29" s="539"/>
      <c r="BX29" s="539"/>
      <c r="BY29" s="539"/>
      <c r="BZ29" s="539"/>
      <c r="CA29" s="540"/>
      <c r="CB29" s="538"/>
      <c r="CC29" s="539"/>
      <c r="CD29" s="539"/>
      <c r="CE29" s="539"/>
      <c r="CF29" s="539"/>
      <c r="CG29" s="539"/>
      <c r="CH29" s="539"/>
      <c r="CI29" s="539"/>
      <c r="CJ29" s="539"/>
      <c r="CK29" s="539"/>
      <c r="CL29" s="539"/>
      <c r="CM29" s="539"/>
      <c r="CN29" s="539"/>
      <c r="CO29" s="539"/>
      <c r="CP29" s="539"/>
      <c r="CQ29" s="539"/>
      <c r="CR29" s="539"/>
      <c r="CS29" s="539"/>
      <c r="CT29" s="539"/>
      <c r="CU29" s="539"/>
      <c r="CV29" s="539"/>
      <c r="CW29" s="539"/>
      <c r="CX29" s="539"/>
      <c r="CY29" s="539"/>
      <c r="CZ29" s="539"/>
      <c r="DA29" s="540"/>
    </row>
    <row r="30" spans="1:105" ht="15.75" x14ac:dyDescent="0.2">
      <c r="A30" s="511"/>
      <c r="B30" s="512"/>
      <c r="C30" s="512"/>
      <c r="D30" s="513" t="s">
        <v>257</v>
      </c>
      <c r="E30" s="513"/>
      <c r="F30" s="513"/>
      <c r="G30" s="513"/>
      <c r="H30" s="513"/>
      <c r="I30" s="513"/>
      <c r="J30" s="513"/>
      <c r="K30" s="513"/>
      <c r="L30" s="513"/>
      <c r="M30" s="513"/>
      <c r="N30" s="513"/>
      <c r="O30" s="513"/>
      <c r="P30" s="513"/>
      <c r="Q30" s="513"/>
      <c r="R30" s="513"/>
      <c r="S30" s="513"/>
      <c r="T30" s="513"/>
      <c r="U30" s="513"/>
      <c r="V30" s="513"/>
      <c r="W30" s="513"/>
      <c r="X30" s="513"/>
      <c r="Y30" s="513"/>
      <c r="Z30" s="513"/>
      <c r="AA30" s="513"/>
      <c r="AB30" s="513"/>
      <c r="AC30" s="513"/>
      <c r="AD30" s="513"/>
      <c r="AE30" s="513"/>
      <c r="AF30" s="513"/>
      <c r="AG30" s="513"/>
      <c r="AH30" s="513"/>
      <c r="AI30" s="513"/>
      <c r="AJ30" s="513"/>
      <c r="AK30" s="513"/>
      <c r="AL30" s="513"/>
      <c r="AM30" s="513"/>
      <c r="AN30" s="513"/>
      <c r="AO30" s="513"/>
      <c r="AP30" s="513"/>
      <c r="AQ30" s="513"/>
      <c r="AR30" s="513"/>
      <c r="AS30" s="513"/>
      <c r="AT30" s="513"/>
      <c r="AU30" s="513"/>
      <c r="AV30" s="513"/>
      <c r="AW30" s="513"/>
      <c r="AX30" s="513"/>
      <c r="AY30" s="513"/>
      <c r="AZ30" s="513"/>
      <c r="BA30" s="514"/>
      <c r="BB30" s="538"/>
      <c r="BC30" s="539"/>
      <c r="BD30" s="539"/>
      <c r="BE30" s="539"/>
      <c r="BF30" s="539"/>
      <c r="BG30" s="539"/>
      <c r="BH30" s="539"/>
      <c r="BI30" s="539"/>
      <c r="BJ30" s="539"/>
      <c r="BK30" s="539"/>
      <c r="BL30" s="539"/>
      <c r="BM30" s="539"/>
      <c r="BN30" s="539"/>
      <c r="BO30" s="539"/>
      <c r="BP30" s="539"/>
      <c r="BQ30" s="539"/>
      <c r="BR30" s="539"/>
      <c r="BS30" s="539"/>
      <c r="BT30" s="539"/>
      <c r="BU30" s="539"/>
      <c r="BV30" s="539"/>
      <c r="BW30" s="539"/>
      <c r="BX30" s="539"/>
      <c r="BY30" s="539"/>
      <c r="BZ30" s="539"/>
      <c r="CA30" s="540"/>
      <c r="CB30" s="538"/>
      <c r="CC30" s="539"/>
      <c r="CD30" s="539"/>
      <c r="CE30" s="539"/>
      <c r="CF30" s="539"/>
      <c r="CG30" s="539"/>
      <c r="CH30" s="539"/>
      <c r="CI30" s="539"/>
      <c r="CJ30" s="539"/>
      <c r="CK30" s="539"/>
      <c r="CL30" s="539"/>
      <c r="CM30" s="539"/>
      <c r="CN30" s="539"/>
      <c r="CO30" s="539"/>
      <c r="CP30" s="539"/>
      <c r="CQ30" s="539"/>
      <c r="CR30" s="539"/>
      <c r="CS30" s="539"/>
      <c r="CT30" s="539"/>
      <c r="CU30" s="539"/>
      <c r="CV30" s="539"/>
      <c r="CW30" s="539"/>
      <c r="CX30" s="539"/>
      <c r="CY30" s="539"/>
      <c r="CZ30" s="539"/>
      <c r="DA30" s="540"/>
    </row>
    <row r="31" spans="1:105" ht="15.75" x14ac:dyDescent="0.25">
      <c r="A31" s="47"/>
      <c r="B31" s="513" t="s">
        <v>258</v>
      </c>
      <c r="C31" s="513"/>
      <c r="D31" s="513"/>
      <c r="E31" s="513"/>
      <c r="F31" s="513"/>
      <c r="G31" s="513"/>
      <c r="H31" s="513"/>
      <c r="I31" s="513"/>
      <c r="J31" s="513"/>
      <c r="K31" s="513"/>
      <c r="L31" s="513"/>
      <c r="M31" s="513"/>
      <c r="N31" s="513"/>
      <c r="O31" s="513"/>
      <c r="P31" s="513"/>
      <c r="Q31" s="513"/>
      <c r="R31" s="513"/>
      <c r="S31" s="513"/>
      <c r="T31" s="513"/>
      <c r="U31" s="513"/>
      <c r="V31" s="513"/>
      <c r="W31" s="513"/>
      <c r="X31" s="513"/>
      <c r="Y31" s="513"/>
      <c r="Z31" s="513"/>
      <c r="AA31" s="513"/>
      <c r="AB31" s="513"/>
      <c r="AC31" s="513"/>
      <c r="AD31" s="513"/>
      <c r="AE31" s="513"/>
      <c r="AF31" s="513"/>
      <c r="AG31" s="513"/>
      <c r="AH31" s="513"/>
      <c r="AI31" s="513"/>
      <c r="AJ31" s="513"/>
      <c r="AK31" s="513"/>
      <c r="AL31" s="513"/>
      <c r="AM31" s="513"/>
      <c r="AN31" s="513"/>
      <c r="AO31" s="513"/>
      <c r="AP31" s="513"/>
      <c r="AQ31" s="513"/>
      <c r="AR31" s="513"/>
      <c r="AS31" s="513"/>
      <c r="AT31" s="513"/>
      <c r="AU31" s="513"/>
      <c r="AV31" s="513"/>
      <c r="AW31" s="513"/>
      <c r="AX31" s="513"/>
      <c r="AY31" s="513"/>
      <c r="AZ31" s="513"/>
      <c r="BA31" s="514"/>
      <c r="BB31" s="528"/>
      <c r="BC31" s="529"/>
      <c r="BD31" s="529"/>
      <c r="BE31" s="529"/>
      <c r="BF31" s="529"/>
      <c r="BG31" s="529"/>
      <c r="BH31" s="529"/>
      <c r="BI31" s="529"/>
      <c r="BJ31" s="529"/>
      <c r="BK31" s="529"/>
      <c r="BL31" s="529"/>
      <c r="BM31" s="529"/>
      <c r="BN31" s="529"/>
      <c r="BO31" s="529"/>
      <c r="BP31" s="529"/>
      <c r="BQ31" s="529"/>
      <c r="BR31" s="529"/>
      <c r="BS31" s="529"/>
      <c r="BT31" s="529"/>
      <c r="BU31" s="529"/>
      <c r="BV31" s="529"/>
      <c r="BW31" s="529"/>
      <c r="BX31" s="529"/>
      <c r="BY31" s="529"/>
      <c r="BZ31" s="529"/>
      <c r="CA31" s="530"/>
      <c r="CB31" s="528"/>
      <c r="CC31" s="529"/>
      <c r="CD31" s="529"/>
      <c r="CE31" s="529"/>
      <c r="CF31" s="529"/>
      <c r="CG31" s="529"/>
      <c r="CH31" s="529"/>
      <c r="CI31" s="529"/>
      <c r="CJ31" s="529"/>
      <c r="CK31" s="529"/>
      <c r="CL31" s="529"/>
      <c r="CM31" s="529"/>
      <c r="CN31" s="529"/>
      <c r="CO31" s="529"/>
      <c r="CP31" s="529"/>
      <c r="CQ31" s="529"/>
      <c r="CR31" s="529"/>
      <c r="CS31" s="529"/>
      <c r="CT31" s="529"/>
      <c r="CU31" s="529"/>
      <c r="CV31" s="529"/>
      <c r="CW31" s="529"/>
      <c r="CX31" s="529"/>
      <c r="CY31" s="529"/>
      <c r="CZ31" s="529"/>
      <c r="DA31" s="530"/>
    </row>
    <row r="32" spans="1:105" ht="15.75" x14ac:dyDescent="0.2">
      <c r="A32" s="521"/>
      <c r="B32" s="513"/>
      <c r="C32" s="513"/>
      <c r="D32" s="513" t="s">
        <v>259</v>
      </c>
      <c r="E32" s="513"/>
      <c r="F32" s="513"/>
      <c r="G32" s="513"/>
      <c r="H32" s="513"/>
      <c r="I32" s="513"/>
      <c r="J32" s="513"/>
      <c r="K32" s="513"/>
      <c r="L32" s="513"/>
      <c r="M32" s="513"/>
      <c r="N32" s="513"/>
      <c r="O32" s="513"/>
      <c r="P32" s="513"/>
      <c r="Q32" s="513"/>
      <c r="R32" s="513"/>
      <c r="S32" s="513"/>
      <c r="T32" s="513"/>
      <c r="U32" s="513"/>
      <c r="V32" s="513"/>
      <c r="W32" s="513"/>
      <c r="X32" s="513"/>
      <c r="Y32" s="513"/>
      <c r="Z32" s="513"/>
      <c r="AA32" s="513"/>
      <c r="AB32" s="513"/>
      <c r="AC32" s="513"/>
      <c r="AD32" s="513"/>
      <c r="AE32" s="513"/>
      <c r="AF32" s="513"/>
      <c r="AG32" s="513"/>
      <c r="AH32" s="513"/>
      <c r="AI32" s="513"/>
      <c r="AJ32" s="513"/>
      <c r="AK32" s="513"/>
      <c r="AL32" s="513"/>
      <c r="AM32" s="513"/>
      <c r="AN32" s="513"/>
      <c r="AO32" s="513"/>
      <c r="AP32" s="513"/>
      <c r="AQ32" s="513"/>
      <c r="AR32" s="513"/>
      <c r="AS32" s="513"/>
      <c r="AT32" s="513"/>
      <c r="AU32" s="513"/>
      <c r="AV32" s="513"/>
      <c r="AW32" s="513"/>
      <c r="AX32" s="513"/>
      <c r="AY32" s="513"/>
      <c r="AZ32" s="513"/>
      <c r="BA32" s="514"/>
      <c r="BB32" s="528"/>
      <c r="BC32" s="529"/>
      <c r="BD32" s="529"/>
      <c r="BE32" s="529"/>
      <c r="BF32" s="529"/>
      <c r="BG32" s="529"/>
      <c r="BH32" s="529"/>
      <c r="BI32" s="529"/>
      <c r="BJ32" s="529"/>
      <c r="BK32" s="529"/>
      <c r="BL32" s="529"/>
      <c r="BM32" s="529"/>
      <c r="BN32" s="529"/>
      <c r="BO32" s="529"/>
      <c r="BP32" s="529"/>
      <c r="BQ32" s="529"/>
      <c r="BR32" s="529"/>
      <c r="BS32" s="529"/>
      <c r="BT32" s="529"/>
      <c r="BU32" s="529"/>
      <c r="BV32" s="529"/>
      <c r="BW32" s="529"/>
      <c r="BX32" s="529"/>
      <c r="BY32" s="529"/>
      <c r="BZ32" s="529"/>
      <c r="CA32" s="530"/>
      <c r="CB32" s="528"/>
      <c r="CC32" s="529"/>
      <c r="CD32" s="529"/>
      <c r="CE32" s="529"/>
      <c r="CF32" s="529"/>
      <c r="CG32" s="529"/>
      <c r="CH32" s="529"/>
      <c r="CI32" s="529"/>
      <c r="CJ32" s="529"/>
      <c r="CK32" s="529"/>
      <c r="CL32" s="529"/>
      <c r="CM32" s="529"/>
      <c r="CN32" s="529"/>
      <c r="CO32" s="529"/>
      <c r="CP32" s="529"/>
      <c r="CQ32" s="529"/>
      <c r="CR32" s="529"/>
      <c r="CS32" s="529"/>
      <c r="CT32" s="529"/>
      <c r="CU32" s="529"/>
      <c r="CV32" s="529"/>
      <c r="CW32" s="529"/>
      <c r="CX32" s="529"/>
      <c r="CY32" s="529"/>
      <c r="CZ32" s="529"/>
      <c r="DA32" s="530"/>
    </row>
    <row r="33" spans="1:105" ht="15.75" x14ac:dyDescent="0.2">
      <c r="A33" s="511"/>
      <c r="B33" s="512"/>
      <c r="C33" s="512"/>
      <c r="D33" s="513" t="s">
        <v>260</v>
      </c>
      <c r="E33" s="513"/>
      <c r="F33" s="513"/>
      <c r="G33" s="513"/>
      <c r="H33" s="513"/>
      <c r="I33" s="513"/>
      <c r="J33" s="513"/>
      <c r="K33" s="513"/>
      <c r="L33" s="513"/>
      <c r="M33" s="513"/>
      <c r="N33" s="513"/>
      <c r="O33" s="513"/>
      <c r="P33" s="513"/>
      <c r="Q33" s="513"/>
      <c r="R33" s="513"/>
      <c r="S33" s="513"/>
      <c r="T33" s="513"/>
      <c r="U33" s="513"/>
      <c r="V33" s="513"/>
      <c r="W33" s="513"/>
      <c r="X33" s="513"/>
      <c r="Y33" s="513"/>
      <c r="Z33" s="513"/>
      <c r="AA33" s="513"/>
      <c r="AB33" s="513"/>
      <c r="AC33" s="513"/>
      <c r="AD33" s="513"/>
      <c r="AE33" s="513"/>
      <c r="AF33" s="513"/>
      <c r="AG33" s="513"/>
      <c r="AH33" s="513"/>
      <c r="AI33" s="513"/>
      <c r="AJ33" s="513"/>
      <c r="AK33" s="513"/>
      <c r="AL33" s="513"/>
      <c r="AM33" s="513"/>
      <c r="AN33" s="513"/>
      <c r="AO33" s="513"/>
      <c r="AP33" s="513"/>
      <c r="AQ33" s="513"/>
      <c r="AR33" s="513"/>
      <c r="AS33" s="513"/>
      <c r="AT33" s="513"/>
      <c r="AU33" s="513"/>
      <c r="AV33" s="513"/>
      <c r="AW33" s="513"/>
      <c r="AX33" s="513"/>
      <c r="AY33" s="513"/>
      <c r="AZ33" s="513"/>
      <c r="BA33" s="514"/>
      <c r="BB33" s="528"/>
      <c r="BC33" s="529"/>
      <c r="BD33" s="529"/>
      <c r="BE33" s="529"/>
      <c r="BF33" s="529"/>
      <c r="BG33" s="529"/>
      <c r="BH33" s="529"/>
      <c r="BI33" s="529"/>
      <c r="BJ33" s="529"/>
      <c r="BK33" s="529"/>
      <c r="BL33" s="529"/>
      <c r="BM33" s="529"/>
      <c r="BN33" s="529"/>
      <c r="BO33" s="529"/>
      <c r="BP33" s="529"/>
      <c r="BQ33" s="529"/>
      <c r="BR33" s="529"/>
      <c r="BS33" s="529"/>
      <c r="BT33" s="529"/>
      <c r="BU33" s="529"/>
      <c r="BV33" s="529"/>
      <c r="BW33" s="529"/>
      <c r="BX33" s="529"/>
      <c r="BY33" s="529"/>
      <c r="BZ33" s="529"/>
      <c r="CA33" s="530"/>
      <c r="CB33" s="528"/>
      <c r="CC33" s="529"/>
      <c r="CD33" s="529"/>
      <c r="CE33" s="529"/>
      <c r="CF33" s="529"/>
      <c r="CG33" s="529"/>
      <c r="CH33" s="529"/>
      <c r="CI33" s="529"/>
      <c r="CJ33" s="529"/>
      <c r="CK33" s="529"/>
      <c r="CL33" s="529"/>
      <c r="CM33" s="529"/>
      <c r="CN33" s="529"/>
      <c r="CO33" s="529"/>
      <c r="CP33" s="529"/>
      <c r="CQ33" s="529"/>
      <c r="CR33" s="529"/>
      <c r="CS33" s="529"/>
      <c r="CT33" s="529"/>
      <c r="CU33" s="529"/>
      <c r="CV33" s="529"/>
      <c r="CW33" s="529"/>
      <c r="CX33" s="529"/>
      <c r="CY33" s="529"/>
      <c r="CZ33" s="529"/>
      <c r="DA33" s="530"/>
    </row>
    <row r="34" spans="1:105" s="31" customFormat="1" ht="15.75" x14ac:dyDescent="0.2">
      <c r="A34" s="533"/>
      <c r="B34" s="534"/>
      <c r="C34" s="534"/>
      <c r="D34" s="534"/>
      <c r="E34" s="534"/>
      <c r="F34" s="534" t="s">
        <v>261</v>
      </c>
      <c r="G34" s="534"/>
      <c r="H34" s="534"/>
      <c r="I34" s="534"/>
      <c r="J34" s="534"/>
      <c r="K34" s="534"/>
      <c r="L34" s="534"/>
      <c r="M34" s="534"/>
      <c r="N34" s="534"/>
      <c r="O34" s="534"/>
      <c r="P34" s="534"/>
      <c r="Q34" s="534"/>
      <c r="R34" s="534"/>
      <c r="S34" s="534"/>
      <c r="T34" s="534"/>
      <c r="U34" s="534"/>
      <c r="V34" s="534"/>
      <c r="W34" s="534"/>
      <c r="X34" s="534"/>
      <c r="Y34" s="534"/>
      <c r="Z34" s="534"/>
      <c r="AA34" s="534"/>
      <c r="AB34" s="534"/>
      <c r="AC34" s="534"/>
      <c r="AD34" s="534"/>
      <c r="AE34" s="534"/>
      <c r="AF34" s="534"/>
      <c r="AG34" s="534"/>
      <c r="AH34" s="534"/>
      <c r="AI34" s="534"/>
      <c r="AJ34" s="534"/>
      <c r="AK34" s="534"/>
      <c r="AL34" s="534"/>
      <c r="AM34" s="534"/>
      <c r="AN34" s="534"/>
      <c r="AO34" s="534"/>
      <c r="AP34" s="534"/>
      <c r="AQ34" s="534"/>
      <c r="AR34" s="534"/>
      <c r="AS34" s="534"/>
      <c r="AT34" s="534"/>
      <c r="AU34" s="534"/>
      <c r="AV34" s="534"/>
      <c r="AW34" s="534"/>
      <c r="AX34" s="534"/>
      <c r="AY34" s="534"/>
      <c r="AZ34" s="534"/>
      <c r="BA34" s="535"/>
      <c r="BB34" s="528"/>
      <c r="BC34" s="529"/>
      <c r="BD34" s="529"/>
      <c r="BE34" s="529"/>
      <c r="BF34" s="529"/>
      <c r="BG34" s="529"/>
      <c r="BH34" s="529"/>
      <c r="BI34" s="529"/>
      <c r="BJ34" s="529"/>
      <c r="BK34" s="529"/>
      <c r="BL34" s="529"/>
      <c r="BM34" s="529"/>
      <c r="BN34" s="529"/>
      <c r="BO34" s="529"/>
      <c r="BP34" s="529"/>
      <c r="BQ34" s="529"/>
      <c r="BR34" s="529"/>
      <c r="BS34" s="529"/>
      <c r="BT34" s="529"/>
      <c r="BU34" s="529"/>
      <c r="BV34" s="529"/>
      <c r="BW34" s="529"/>
      <c r="BX34" s="529"/>
      <c r="BY34" s="529"/>
      <c r="BZ34" s="529"/>
      <c r="CA34" s="530"/>
      <c r="CB34" s="528"/>
      <c r="CC34" s="529"/>
      <c r="CD34" s="529"/>
      <c r="CE34" s="529"/>
      <c r="CF34" s="529"/>
      <c r="CG34" s="529"/>
      <c r="CH34" s="529"/>
      <c r="CI34" s="529"/>
      <c r="CJ34" s="529"/>
      <c r="CK34" s="529"/>
      <c r="CL34" s="529"/>
      <c r="CM34" s="529"/>
      <c r="CN34" s="529"/>
      <c r="CO34" s="529"/>
      <c r="CP34" s="529"/>
      <c r="CQ34" s="529"/>
      <c r="CR34" s="529"/>
      <c r="CS34" s="529"/>
      <c r="CT34" s="529"/>
      <c r="CU34" s="529"/>
      <c r="CV34" s="529"/>
      <c r="CW34" s="529"/>
      <c r="CX34" s="529"/>
      <c r="CY34" s="529"/>
      <c r="CZ34" s="529"/>
      <c r="DA34" s="530"/>
    </row>
    <row r="35" spans="1:105" s="31" customFormat="1" ht="15.75" x14ac:dyDescent="0.2">
      <c r="A35" s="533"/>
      <c r="B35" s="534"/>
      <c r="C35" s="534"/>
      <c r="D35" s="534"/>
      <c r="E35" s="534"/>
      <c r="F35" s="534" t="s">
        <v>262</v>
      </c>
      <c r="G35" s="534"/>
      <c r="H35" s="534"/>
      <c r="I35" s="534"/>
      <c r="J35" s="534"/>
      <c r="K35" s="534"/>
      <c r="L35" s="534"/>
      <c r="M35" s="534"/>
      <c r="N35" s="534"/>
      <c r="O35" s="534"/>
      <c r="P35" s="534"/>
      <c r="Q35" s="534"/>
      <c r="R35" s="534"/>
      <c r="S35" s="534"/>
      <c r="T35" s="534"/>
      <c r="U35" s="534"/>
      <c r="V35" s="534"/>
      <c r="W35" s="534"/>
      <c r="X35" s="534"/>
      <c r="Y35" s="534"/>
      <c r="Z35" s="534"/>
      <c r="AA35" s="534"/>
      <c r="AB35" s="534"/>
      <c r="AC35" s="534"/>
      <c r="AD35" s="534"/>
      <c r="AE35" s="534"/>
      <c r="AF35" s="534"/>
      <c r="AG35" s="534"/>
      <c r="AH35" s="534"/>
      <c r="AI35" s="534"/>
      <c r="AJ35" s="534"/>
      <c r="AK35" s="534"/>
      <c r="AL35" s="534"/>
      <c r="AM35" s="534"/>
      <c r="AN35" s="534"/>
      <c r="AO35" s="534"/>
      <c r="AP35" s="534"/>
      <c r="AQ35" s="534"/>
      <c r="AR35" s="534"/>
      <c r="AS35" s="534"/>
      <c r="AT35" s="534"/>
      <c r="AU35" s="534"/>
      <c r="AV35" s="534"/>
      <c r="AW35" s="534"/>
      <c r="AX35" s="534"/>
      <c r="AY35" s="534"/>
      <c r="AZ35" s="534"/>
      <c r="BA35" s="535"/>
      <c r="BB35" s="528"/>
      <c r="BC35" s="529"/>
      <c r="BD35" s="529"/>
      <c r="BE35" s="529"/>
      <c r="BF35" s="529"/>
      <c r="BG35" s="529"/>
      <c r="BH35" s="529"/>
      <c r="BI35" s="529"/>
      <c r="BJ35" s="529"/>
      <c r="BK35" s="529"/>
      <c r="BL35" s="529"/>
      <c r="BM35" s="529"/>
      <c r="BN35" s="529"/>
      <c r="BO35" s="529"/>
      <c r="BP35" s="529"/>
      <c r="BQ35" s="529"/>
      <c r="BR35" s="529"/>
      <c r="BS35" s="529"/>
      <c r="BT35" s="529"/>
      <c r="BU35" s="529"/>
      <c r="BV35" s="529"/>
      <c r="BW35" s="529"/>
      <c r="BX35" s="529"/>
      <c r="BY35" s="529"/>
      <c r="BZ35" s="529"/>
      <c r="CA35" s="530"/>
      <c r="CB35" s="528"/>
      <c r="CC35" s="529"/>
      <c r="CD35" s="529"/>
      <c r="CE35" s="529"/>
      <c r="CF35" s="529"/>
      <c r="CG35" s="529"/>
      <c r="CH35" s="529"/>
      <c r="CI35" s="529"/>
      <c r="CJ35" s="529"/>
      <c r="CK35" s="529"/>
      <c r="CL35" s="529"/>
      <c r="CM35" s="529"/>
      <c r="CN35" s="529"/>
      <c r="CO35" s="529"/>
      <c r="CP35" s="529"/>
      <c r="CQ35" s="529"/>
      <c r="CR35" s="529"/>
      <c r="CS35" s="529"/>
      <c r="CT35" s="529"/>
      <c r="CU35" s="529"/>
      <c r="CV35" s="529"/>
      <c r="CW35" s="529"/>
      <c r="CX35" s="529"/>
      <c r="CY35" s="529"/>
      <c r="CZ35" s="529"/>
      <c r="DA35" s="530"/>
    </row>
    <row r="36" spans="1:105" s="31" customFormat="1" ht="15.75" x14ac:dyDescent="0.2">
      <c r="A36" s="536"/>
      <c r="B36" s="537"/>
      <c r="C36" s="537"/>
      <c r="D36" s="537"/>
      <c r="E36" s="537"/>
      <c r="F36" s="534" t="s">
        <v>263</v>
      </c>
      <c r="G36" s="534"/>
      <c r="H36" s="534"/>
      <c r="I36" s="534"/>
      <c r="J36" s="534"/>
      <c r="K36" s="534"/>
      <c r="L36" s="534"/>
      <c r="M36" s="534"/>
      <c r="N36" s="534"/>
      <c r="O36" s="534"/>
      <c r="P36" s="534"/>
      <c r="Q36" s="534"/>
      <c r="R36" s="534"/>
      <c r="S36" s="534"/>
      <c r="T36" s="534"/>
      <c r="U36" s="534"/>
      <c r="V36" s="534"/>
      <c r="W36" s="534"/>
      <c r="X36" s="534"/>
      <c r="Y36" s="534"/>
      <c r="Z36" s="534"/>
      <c r="AA36" s="534"/>
      <c r="AB36" s="534"/>
      <c r="AC36" s="534"/>
      <c r="AD36" s="534"/>
      <c r="AE36" s="534"/>
      <c r="AF36" s="534"/>
      <c r="AG36" s="534"/>
      <c r="AH36" s="534"/>
      <c r="AI36" s="534"/>
      <c r="AJ36" s="534"/>
      <c r="AK36" s="534"/>
      <c r="AL36" s="534"/>
      <c r="AM36" s="534"/>
      <c r="AN36" s="534"/>
      <c r="AO36" s="534"/>
      <c r="AP36" s="534"/>
      <c r="AQ36" s="534"/>
      <c r="AR36" s="534"/>
      <c r="AS36" s="534"/>
      <c r="AT36" s="534"/>
      <c r="AU36" s="534"/>
      <c r="AV36" s="534"/>
      <c r="AW36" s="534"/>
      <c r="AX36" s="534"/>
      <c r="AY36" s="534"/>
      <c r="AZ36" s="534"/>
      <c r="BA36" s="535"/>
      <c r="BB36" s="528"/>
      <c r="BC36" s="529"/>
      <c r="BD36" s="529"/>
      <c r="BE36" s="529"/>
      <c r="BF36" s="529"/>
      <c r="BG36" s="529"/>
      <c r="BH36" s="529"/>
      <c r="BI36" s="529"/>
      <c r="BJ36" s="529"/>
      <c r="BK36" s="529"/>
      <c r="BL36" s="529"/>
      <c r="BM36" s="529"/>
      <c r="BN36" s="529"/>
      <c r="BO36" s="529"/>
      <c r="BP36" s="529"/>
      <c r="BQ36" s="529"/>
      <c r="BR36" s="529"/>
      <c r="BS36" s="529"/>
      <c r="BT36" s="529"/>
      <c r="BU36" s="529"/>
      <c r="BV36" s="529"/>
      <c r="BW36" s="529"/>
      <c r="BX36" s="529"/>
      <c r="BY36" s="529"/>
      <c r="BZ36" s="529"/>
      <c r="CA36" s="530"/>
      <c r="CB36" s="528"/>
      <c r="CC36" s="529"/>
      <c r="CD36" s="529"/>
      <c r="CE36" s="529"/>
      <c r="CF36" s="529"/>
      <c r="CG36" s="529"/>
      <c r="CH36" s="529"/>
      <c r="CI36" s="529"/>
      <c r="CJ36" s="529"/>
      <c r="CK36" s="529"/>
      <c r="CL36" s="529"/>
      <c r="CM36" s="529"/>
      <c r="CN36" s="529"/>
      <c r="CO36" s="529"/>
      <c r="CP36" s="529"/>
      <c r="CQ36" s="529"/>
      <c r="CR36" s="529"/>
      <c r="CS36" s="529"/>
      <c r="CT36" s="529"/>
      <c r="CU36" s="529"/>
      <c r="CV36" s="529"/>
      <c r="CW36" s="529"/>
      <c r="CX36" s="529"/>
      <c r="CY36" s="529"/>
      <c r="CZ36" s="529"/>
      <c r="DA36" s="530"/>
    </row>
    <row r="37" spans="1:105" ht="15.75" x14ac:dyDescent="0.25">
      <c r="A37" s="47"/>
      <c r="B37" s="513" t="s">
        <v>264</v>
      </c>
      <c r="C37" s="513"/>
      <c r="D37" s="513"/>
      <c r="E37" s="513"/>
      <c r="F37" s="513"/>
      <c r="G37" s="513"/>
      <c r="H37" s="513"/>
      <c r="I37" s="513"/>
      <c r="J37" s="513"/>
      <c r="K37" s="513"/>
      <c r="L37" s="513"/>
      <c r="M37" s="513"/>
      <c r="N37" s="513"/>
      <c r="O37" s="513"/>
      <c r="P37" s="513"/>
      <c r="Q37" s="513"/>
      <c r="R37" s="513"/>
      <c r="S37" s="513"/>
      <c r="T37" s="513"/>
      <c r="U37" s="513"/>
      <c r="V37" s="513"/>
      <c r="W37" s="513"/>
      <c r="X37" s="513"/>
      <c r="Y37" s="513"/>
      <c r="Z37" s="513"/>
      <c r="AA37" s="513"/>
      <c r="AB37" s="513"/>
      <c r="AC37" s="513"/>
      <c r="AD37" s="513"/>
      <c r="AE37" s="513"/>
      <c r="AF37" s="513"/>
      <c r="AG37" s="513"/>
      <c r="AH37" s="513"/>
      <c r="AI37" s="513"/>
      <c r="AJ37" s="513"/>
      <c r="AK37" s="513"/>
      <c r="AL37" s="513"/>
      <c r="AM37" s="513"/>
      <c r="AN37" s="513"/>
      <c r="AO37" s="513"/>
      <c r="AP37" s="513"/>
      <c r="AQ37" s="513"/>
      <c r="AR37" s="513"/>
      <c r="AS37" s="513"/>
      <c r="AT37" s="513"/>
      <c r="AU37" s="513"/>
      <c r="AV37" s="513"/>
      <c r="AW37" s="513"/>
      <c r="AX37" s="513"/>
      <c r="AY37" s="513"/>
      <c r="AZ37" s="513"/>
      <c r="BA37" s="514"/>
      <c r="BB37" s="528"/>
      <c r="BC37" s="529"/>
      <c r="BD37" s="529"/>
      <c r="BE37" s="529"/>
      <c r="BF37" s="529"/>
      <c r="BG37" s="529"/>
      <c r="BH37" s="529"/>
      <c r="BI37" s="529"/>
      <c r="BJ37" s="529"/>
      <c r="BK37" s="529"/>
      <c r="BL37" s="529"/>
      <c r="BM37" s="529"/>
      <c r="BN37" s="529"/>
      <c r="BO37" s="529"/>
      <c r="BP37" s="529"/>
      <c r="BQ37" s="529"/>
      <c r="BR37" s="529"/>
      <c r="BS37" s="529"/>
      <c r="BT37" s="529"/>
      <c r="BU37" s="529"/>
      <c r="BV37" s="529"/>
      <c r="BW37" s="529"/>
      <c r="BX37" s="529"/>
      <c r="BY37" s="529"/>
      <c r="BZ37" s="529"/>
      <c r="CA37" s="530"/>
      <c r="CB37" s="528"/>
      <c r="CC37" s="529"/>
      <c r="CD37" s="529"/>
      <c r="CE37" s="529"/>
      <c r="CF37" s="529"/>
      <c r="CG37" s="529"/>
      <c r="CH37" s="529"/>
      <c r="CI37" s="529"/>
      <c r="CJ37" s="529"/>
      <c r="CK37" s="529"/>
      <c r="CL37" s="529"/>
      <c r="CM37" s="529"/>
      <c r="CN37" s="529"/>
      <c r="CO37" s="529"/>
      <c r="CP37" s="529"/>
      <c r="CQ37" s="529"/>
      <c r="CR37" s="529"/>
      <c r="CS37" s="529"/>
      <c r="CT37" s="529"/>
      <c r="CU37" s="529"/>
      <c r="CV37" s="529"/>
      <c r="CW37" s="529"/>
      <c r="CX37" s="529"/>
      <c r="CY37" s="529"/>
      <c r="CZ37" s="529"/>
      <c r="DA37" s="530"/>
    </row>
    <row r="38" spans="1:105" ht="15.75" x14ac:dyDescent="0.2">
      <c r="A38" s="518" t="s">
        <v>418</v>
      </c>
      <c r="B38" s="519"/>
      <c r="C38" s="519"/>
      <c r="D38" s="519"/>
      <c r="E38" s="519"/>
      <c r="F38" s="519"/>
      <c r="G38" s="519"/>
      <c r="H38" s="519"/>
      <c r="I38" s="519"/>
      <c r="J38" s="519"/>
      <c r="K38" s="519"/>
      <c r="L38" s="519"/>
      <c r="M38" s="519"/>
      <c r="N38" s="519"/>
      <c r="O38" s="519"/>
      <c r="P38" s="519"/>
      <c r="Q38" s="519"/>
      <c r="R38" s="519"/>
      <c r="S38" s="519"/>
      <c r="T38" s="519"/>
      <c r="U38" s="519"/>
      <c r="V38" s="519"/>
      <c r="W38" s="519"/>
      <c r="X38" s="519"/>
      <c r="Y38" s="519"/>
      <c r="Z38" s="519"/>
      <c r="AA38" s="519"/>
      <c r="AB38" s="519"/>
      <c r="AC38" s="519"/>
      <c r="AD38" s="519"/>
      <c r="AE38" s="519"/>
      <c r="AF38" s="519"/>
      <c r="AG38" s="519"/>
      <c r="AH38" s="519"/>
      <c r="AI38" s="519"/>
      <c r="AJ38" s="519"/>
      <c r="AK38" s="519"/>
      <c r="AL38" s="519"/>
      <c r="AM38" s="519"/>
      <c r="AN38" s="519"/>
      <c r="AO38" s="519"/>
      <c r="AP38" s="519"/>
      <c r="AQ38" s="519"/>
      <c r="AR38" s="519"/>
      <c r="AS38" s="519"/>
      <c r="AT38" s="519"/>
      <c r="AU38" s="519"/>
      <c r="AV38" s="519"/>
      <c r="AW38" s="519"/>
      <c r="AX38" s="519"/>
      <c r="AY38" s="519"/>
      <c r="AZ38" s="519"/>
      <c r="BA38" s="519"/>
      <c r="BB38" s="519"/>
      <c r="BC38" s="519"/>
      <c r="BD38" s="519"/>
      <c r="BE38" s="519"/>
      <c r="BF38" s="519"/>
      <c r="BG38" s="519"/>
      <c r="BH38" s="519"/>
      <c r="BI38" s="519"/>
      <c r="BJ38" s="519"/>
      <c r="BK38" s="519"/>
      <c r="BL38" s="519"/>
      <c r="BM38" s="519"/>
      <c r="BN38" s="519"/>
      <c r="BO38" s="519"/>
      <c r="BP38" s="519"/>
      <c r="BQ38" s="519"/>
      <c r="BR38" s="519"/>
      <c r="BS38" s="519"/>
      <c r="BT38" s="519"/>
      <c r="BU38" s="519"/>
      <c r="BV38" s="519"/>
      <c r="BW38" s="519"/>
      <c r="BX38" s="519"/>
      <c r="BY38" s="519"/>
      <c r="BZ38" s="519"/>
      <c r="CA38" s="519"/>
      <c r="CB38" s="519"/>
      <c r="CC38" s="519"/>
      <c r="CD38" s="519"/>
      <c r="CE38" s="519"/>
      <c r="CF38" s="519"/>
      <c r="CG38" s="519"/>
      <c r="CH38" s="519"/>
      <c r="CI38" s="519"/>
      <c r="CJ38" s="519"/>
      <c r="CK38" s="519"/>
      <c r="CL38" s="519"/>
      <c r="CM38" s="519"/>
      <c r="CN38" s="519"/>
      <c r="CO38" s="519"/>
      <c r="CP38" s="519"/>
      <c r="CQ38" s="519"/>
      <c r="CR38" s="519"/>
      <c r="CS38" s="519"/>
      <c r="CT38" s="519"/>
      <c r="CU38" s="519"/>
      <c r="CV38" s="519"/>
      <c r="CW38" s="519"/>
      <c r="CX38" s="519"/>
      <c r="CY38" s="519"/>
      <c r="CZ38" s="519"/>
      <c r="DA38" s="520"/>
    </row>
    <row r="39" spans="1:105" ht="15.75" x14ac:dyDescent="0.25">
      <c r="A39" s="46"/>
      <c r="B39" s="531" t="s">
        <v>265</v>
      </c>
      <c r="C39" s="531"/>
      <c r="D39" s="531"/>
      <c r="E39" s="531"/>
      <c r="F39" s="531"/>
      <c r="G39" s="531"/>
      <c r="H39" s="531"/>
      <c r="I39" s="531"/>
      <c r="J39" s="531"/>
      <c r="K39" s="531"/>
      <c r="L39" s="531"/>
      <c r="M39" s="531"/>
      <c r="N39" s="531"/>
      <c r="O39" s="531"/>
      <c r="P39" s="531"/>
      <c r="Q39" s="531"/>
      <c r="R39" s="531"/>
      <c r="S39" s="531"/>
      <c r="T39" s="531"/>
      <c r="U39" s="531"/>
      <c r="V39" s="531"/>
      <c r="W39" s="531"/>
      <c r="X39" s="531"/>
      <c r="Y39" s="531"/>
      <c r="Z39" s="531"/>
      <c r="AA39" s="531"/>
      <c r="AB39" s="531"/>
      <c r="AC39" s="531"/>
      <c r="AD39" s="531"/>
      <c r="AE39" s="531"/>
      <c r="AF39" s="531"/>
      <c r="AG39" s="531"/>
      <c r="AH39" s="531"/>
      <c r="AI39" s="531"/>
      <c r="AJ39" s="531"/>
      <c r="AK39" s="531"/>
      <c r="AL39" s="531"/>
      <c r="AM39" s="531"/>
      <c r="AN39" s="531"/>
      <c r="AO39" s="531"/>
      <c r="AP39" s="531"/>
      <c r="AQ39" s="531"/>
      <c r="AR39" s="531"/>
      <c r="AS39" s="531"/>
      <c r="AT39" s="531"/>
      <c r="AU39" s="531"/>
      <c r="AV39" s="531"/>
      <c r="AW39" s="531"/>
      <c r="AX39" s="531"/>
      <c r="AY39" s="531"/>
      <c r="AZ39" s="531"/>
      <c r="BA39" s="532"/>
      <c r="BB39" s="525">
        <f>'7.1'!E18*1000</f>
        <v>174220.15599600002</v>
      </c>
      <c r="BC39" s="526"/>
      <c r="BD39" s="526"/>
      <c r="BE39" s="526"/>
      <c r="BF39" s="526"/>
      <c r="BG39" s="526"/>
      <c r="BH39" s="526"/>
      <c r="BI39" s="526"/>
      <c r="BJ39" s="526"/>
      <c r="BK39" s="526"/>
      <c r="BL39" s="526"/>
      <c r="BM39" s="526"/>
      <c r="BN39" s="526"/>
      <c r="BO39" s="526"/>
      <c r="BP39" s="526"/>
      <c r="BQ39" s="526"/>
      <c r="BR39" s="526"/>
      <c r="BS39" s="526"/>
      <c r="BT39" s="526"/>
      <c r="BU39" s="526"/>
      <c r="BV39" s="526"/>
      <c r="BW39" s="526"/>
      <c r="BX39" s="526"/>
      <c r="BY39" s="526"/>
      <c r="BZ39" s="526"/>
      <c r="CA39" s="526"/>
      <c r="CB39" s="526"/>
      <c r="CC39" s="526"/>
      <c r="CD39" s="526"/>
      <c r="CE39" s="526"/>
      <c r="CF39" s="526"/>
      <c r="CG39" s="526"/>
      <c r="CH39" s="526"/>
      <c r="CI39" s="526"/>
      <c r="CJ39" s="526"/>
      <c r="CK39" s="526"/>
      <c r="CL39" s="526"/>
      <c r="CM39" s="526"/>
      <c r="CN39" s="526"/>
      <c r="CO39" s="526"/>
      <c r="CP39" s="526"/>
      <c r="CQ39" s="526"/>
      <c r="CR39" s="526"/>
      <c r="CS39" s="526"/>
      <c r="CT39" s="526"/>
      <c r="CU39" s="526"/>
      <c r="CV39" s="526"/>
      <c r="CW39" s="526"/>
      <c r="CX39" s="526"/>
      <c r="CY39" s="526"/>
      <c r="CZ39" s="526"/>
      <c r="DA39" s="527"/>
    </row>
    <row r="40" spans="1:105" ht="15.75" x14ac:dyDescent="0.25">
      <c r="A40" s="46"/>
      <c r="B40" s="513" t="s">
        <v>266</v>
      </c>
      <c r="C40" s="513"/>
      <c r="D40" s="513"/>
      <c r="E40" s="513"/>
      <c r="F40" s="513"/>
      <c r="G40" s="513"/>
      <c r="H40" s="513"/>
      <c r="I40" s="513"/>
      <c r="J40" s="513"/>
      <c r="K40" s="513"/>
      <c r="L40" s="513"/>
      <c r="M40" s="513"/>
      <c r="N40" s="513"/>
      <c r="O40" s="513"/>
      <c r="P40" s="513"/>
      <c r="Q40" s="513"/>
      <c r="R40" s="513"/>
      <c r="S40" s="513"/>
      <c r="T40" s="513"/>
      <c r="U40" s="513"/>
      <c r="V40" s="513"/>
      <c r="W40" s="513"/>
      <c r="X40" s="513"/>
      <c r="Y40" s="513"/>
      <c r="Z40" s="513"/>
      <c r="AA40" s="513"/>
      <c r="AB40" s="513"/>
      <c r="AC40" s="513"/>
      <c r="AD40" s="513"/>
      <c r="AE40" s="513"/>
      <c r="AF40" s="513"/>
      <c r="AG40" s="513"/>
      <c r="AH40" s="513"/>
      <c r="AI40" s="513"/>
      <c r="AJ40" s="513"/>
      <c r="AK40" s="513"/>
      <c r="AL40" s="513"/>
      <c r="AM40" s="513"/>
      <c r="AN40" s="513"/>
      <c r="AO40" s="513"/>
      <c r="AP40" s="513"/>
      <c r="AQ40" s="513"/>
      <c r="AR40" s="513"/>
      <c r="AS40" s="513"/>
      <c r="AT40" s="513"/>
      <c r="AU40" s="513"/>
      <c r="AV40" s="513"/>
      <c r="AW40" s="513"/>
      <c r="AX40" s="513"/>
      <c r="AY40" s="513"/>
      <c r="AZ40" s="513"/>
      <c r="BA40" s="514"/>
      <c r="BB40" s="525">
        <f>'7.1'!F18*1000</f>
        <v>47978.6561</v>
      </c>
      <c r="BC40" s="526"/>
      <c r="BD40" s="526"/>
      <c r="BE40" s="526"/>
      <c r="BF40" s="526"/>
      <c r="BG40" s="526"/>
      <c r="BH40" s="526"/>
      <c r="BI40" s="526"/>
      <c r="BJ40" s="526"/>
      <c r="BK40" s="526"/>
      <c r="BL40" s="526"/>
      <c r="BM40" s="526"/>
      <c r="BN40" s="526"/>
      <c r="BO40" s="526"/>
      <c r="BP40" s="526"/>
      <c r="BQ40" s="526"/>
      <c r="BR40" s="526"/>
      <c r="BS40" s="526"/>
      <c r="BT40" s="526"/>
      <c r="BU40" s="526"/>
      <c r="BV40" s="526"/>
      <c r="BW40" s="526"/>
      <c r="BX40" s="526"/>
      <c r="BY40" s="526"/>
      <c r="BZ40" s="526"/>
      <c r="CA40" s="526"/>
      <c r="CB40" s="526"/>
      <c r="CC40" s="526"/>
      <c r="CD40" s="526"/>
      <c r="CE40" s="526"/>
      <c r="CF40" s="526"/>
      <c r="CG40" s="526"/>
      <c r="CH40" s="526"/>
      <c r="CI40" s="526"/>
      <c r="CJ40" s="526"/>
      <c r="CK40" s="526"/>
      <c r="CL40" s="526"/>
      <c r="CM40" s="526"/>
      <c r="CN40" s="526"/>
      <c r="CO40" s="526"/>
      <c r="CP40" s="526"/>
      <c r="CQ40" s="526"/>
      <c r="CR40" s="526"/>
      <c r="CS40" s="526"/>
      <c r="CT40" s="526"/>
      <c r="CU40" s="526"/>
      <c r="CV40" s="526"/>
      <c r="CW40" s="526"/>
      <c r="CX40" s="526"/>
      <c r="CY40" s="526"/>
      <c r="CZ40" s="526"/>
      <c r="DA40" s="527"/>
    </row>
    <row r="41" spans="1:105" ht="15.75" x14ac:dyDescent="0.25">
      <c r="A41" s="46"/>
      <c r="B41" s="513" t="s">
        <v>267</v>
      </c>
      <c r="C41" s="513"/>
      <c r="D41" s="513"/>
      <c r="E41" s="513"/>
      <c r="F41" s="513"/>
      <c r="G41" s="513"/>
      <c r="H41" s="513"/>
      <c r="I41" s="513"/>
      <c r="J41" s="513"/>
      <c r="K41" s="513"/>
      <c r="L41" s="513"/>
      <c r="M41" s="513"/>
      <c r="N41" s="513"/>
      <c r="O41" s="513"/>
      <c r="P41" s="513"/>
      <c r="Q41" s="513"/>
      <c r="R41" s="513"/>
      <c r="S41" s="513"/>
      <c r="T41" s="513"/>
      <c r="U41" s="513"/>
      <c r="V41" s="513"/>
      <c r="W41" s="513"/>
      <c r="X41" s="513"/>
      <c r="Y41" s="513"/>
      <c r="Z41" s="513"/>
      <c r="AA41" s="513"/>
      <c r="AB41" s="513"/>
      <c r="AC41" s="513"/>
      <c r="AD41" s="513"/>
      <c r="AE41" s="513"/>
      <c r="AF41" s="513"/>
      <c r="AG41" s="513"/>
      <c r="AH41" s="513"/>
      <c r="AI41" s="513"/>
      <c r="AJ41" s="513"/>
      <c r="AK41" s="513"/>
      <c r="AL41" s="513"/>
      <c r="AM41" s="513"/>
      <c r="AN41" s="513"/>
      <c r="AO41" s="513"/>
      <c r="AP41" s="513"/>
      <c r="AQ41" s="513"/>
      <c r="AR41" s="513"/>
      <c r="AS41" s="513"/>
      <c r="AT41" s="513"/>
      <c r="AU41" s="513"/>
      <c r="AV41" s="513"/>
      <c r="AW41" s="513"/>
      <c r="AX41" s="513"/>
      <c r="AY41" s="513"/>
      <c r="AZ41" s="513"/>
      <c r="BA41" s="514"/>
      <c r="BB41" s="525">
        <f>BB39</f>
        <v>174220.15599600002</v>
      </c>
      <c r="BC41" s="526"/>
      <c r="BD41" s="526"/>
      <c r="BE41" s="526"/>
      <c r="BF41" s="526"/>
      <c r="BG41" s="526"/>
      <c r="BH41" s="526"/>
      <c r="BI41" s="526"/>
      <c r="BJ41" s="526"/>
      <c r="BK41" s="526"/>
      <c r="BL41" s="526"/>
      <c r="BM41" s="526"/>
      <c r="BN41" s="526"/>
      <c r="BO41" s="526"/>
      <c r="BP41" s="526"/>
      <c r="BQ41" s="526"/>
      <c r="BR41" s="526"/>
      <c r="BS41" s="526"/>
      <c r="BT41" s="526"/>
      <c r="BU41" s="526"/>
      <c r="BV41" s="526"/>
      <c r="BW41" s="526"/>
      <c r="BX41" s="526"/>
      <c r="BY41" s="526"/>
      <c r="BZ41" s="526"/>
      <c r="CA41" s="526"/>
      <c r="CB41" s="526"/>
      <c r="CC41" s="526"/>
      <c r="CD41" s="526"/>
      <c r="CE41" s="526"/>
      <c r="CF41" s="526"/>
      <c r="CG41" s="526"/>
      <c r="CH41" s="526"/>
      <c r="CI41" s="526"/>
      <c r="CJ41" s="526"/>
      <c r="CK41" s="526"/>
      <c r="CL41" s="526"/>
      <c r="CM41" s="526"/>
      <c r="CN41" s="526"/>
      <c r="CO41" s="526"/>
      <c r="CP41" s="526"/>
      <c r="CQ41" s="526"/>
      <c r="CR41" s="526"/>
      <c r="CS41" s="526"/>
      <c r="CT41" s="526"/>
      <c r="CU41" s="526"/>
      <c r="CV41" s="526"/>
      <c r="CW41" s="526"/>
      <c r="CX41" s="526"/>
      <c r="CY41" s="526"/>
      <c r="CZ41" s="526"/>
      <c r="DA41" s="527"/>
    </row>
    <row r="42" spans="1:105" ht="15.75" x14ac:dyDescent="0.25">
      <c r="A42" s="47"/>
      <c r="B42" s="513" t="s">
        <v>268</v>
      </c>
      <c r="C42" s="513"/>
      <c r="D42" s="513"/>
      <c r="E42" s="513"/>
      <c r="F42" s="513"/>
      <c r="G42" s="513"/>
      <c r="H42" s="513"/>
      <c r="I42" s="513"/>
      <c r="J42" s="513"/>
      <c r="K42" s="513"/>
      <c r="L42" s="513"/>
      <c r="M42" s="513"/>
      <c r="N42" s="513"/>
      <c r="O42" s="513"/>
      <c r="P42" s="513"/>
      <c r="Q42" s="513"/>
      <c r="R42" s="513"/>
      <c r="S42" s="513"/>
      <c r="T42" s="513"/>
      <c r="U42" s="513"/>
      <c r="V42" s="513"/>
      <c r="W42" s="513"/>
      <c r="X42" s="513"/>
      <c r="Y42" s="513"/>
      <c r="Z42" s="513"/>
      <c r="AA42" s="513"/>
      <c r="AB42" s="513"/>
      <c r="AC42" s="513"/>
      <c r="AD42" s="513"/>
      <c r="AE42" s="513"/>
      <c r="AF42" s="513"/>
      <c r="AG42" s="513"/>
      <c r="AH42" s="513"/>
      <c r="AI42" s="513"/>
      <c r="AJ42" s="513"/>
      <c r="AK42" s="513"/>
      <c r="AL42" s="513"/>
      <c r="AM42" s="513"/>
      <c r="AN42" s="513"/>
      <c r="AO42" s="513"/>
      <c r="AP42" s="513"/>
      <c r="AQ42" s="513"/>
      <c r="AR42" s="513"/>
      <c r="AS42" s="513"/>
      <c r="AT42" s="513"/>
      <c r="AU42" s="513"/>
      <c r="AV42" s="513"/>
      <c r="AW42" s="513"/>
      <c r="AX42" s="513"/>
      <c r="AY42" s="513"/>
      <c r="AZ42" s="513"/>
      <c r="BA42" s="514"/>
      <c r="BB42" s="522">
        <f>BB39-BB41</f>
        <v>0</v>
      </c>
      <c r="BC42" s="523"/>
      <c r="BD42" s="523"/>
      <c r="BE42" s="523"/>
      <c r="BF42" s="523"/>
      <c r="BG42" s="523"/>
      <c r="BH42" s="523"/>
      <c r="BI42" s="523"/>
      <c r="BJ42" s="523"/>
      <c r="BK42" s="523"/>
      <c r="BL42" s="523"/>
      <c r="BM42" s="523"/>
      <c r="BN42" s="523"/>
      <c r="BO42" s="523"/>
      <c r="BP42" s="523"/>
      <c r="BQ42" s="523"/>
      <c r="BR42" s="523"/>
      <c r="BS42" s="523"/>
      <c r="BT42" s="523"/>
      <c r="BU42" s="523"/>
      <c r="BV42" s="523"/>
      <c r="BW42" s="523"/>
      <c r="BX42" s="523"/>
      <c r="BY42" s="523"/>
      <c r="BZ42" s="523"/>
      <c r="CA42" s="523"/>
      <c r="CB42" s="523"/>
      <c r="CC42" s="523"/>
      <c r="CD42" s="523"/>
      <c r="CE42" s="523"/>
      <c r="CF42" s="523"/>
      <c r="CG42" s="523"/>
      <c r="CH42" s="523"/>
      <c r="CI42" s="523"/>
      <c r="CJ42" s="523"/>
      <c r="CK42" s="523"/>
      <c r="CL42" s="523"/>
      <c r="CM42" s="523"/>
      <c r="CN42" s="523"/>
      <c r="CO42" s="523"/>
      <c r="CP42" s="523"/>
      <c r="CQ42" s="523"/>
      <c r="CR42" s="523"/>
      <c r="CS42" s="523"/>
      <c r="CT42" s="523"/>
      <c r="CU42" s="523"/>
      <c r="CV42" s="523"/>
      <c r="CW42" s="523"/>
      <c r="CX42" s="523"/>
      <c r="CY42" s="523"/>
      <c r="CZ42" s="523"/>
      <c r="DA42" s="524"/>
    </row>
    <row r="43" spans="1:105" ht="15.75" x14ac:dyDescent="0.2">
      <c r="A43" s="518" t="s">
        <v>269</v>
      </c>
      <c r="B43" s="519"/>
      <c r="C43" s="519"/>
      <c r="D43" s="519"/>
      <c r="E43" s="519"/>
      <c r="F43" s="519"/>
      <c r="G43" s="519"/>
      <c r="H43" s="519"/>
      <c r="I43" s="519"/>
      <c r="J43" s="519"/>
      <c r="K43" s="519"/>
      <c r="L43" s="519"/>
      <c r="M43" s="519"/>
      <c r="N43" s="519"/>
      <c r="O43" s="519"/>
      <c r="P43" s="519"/>
      <c r="Q43" s="519"/>
      <c r="R43" s="519"/>
      <c r="S43" s="519"/>
      <c r="T43" s="519"/>
      <c r="U43" s="519"/>
      <c r="V43" s="519"/>
      <c r="W43" s="519"/>
      <c r="X43" s="519"/>
      <c r="Y43" s="519"/>
      <c r="Z43" s="519"/>
      <c r="AA43" s="519"/>
      <c r="AB43" s="519"/>
      <c r="AC43" s="519"/>
      <c r="AD43" s="519"/>
      <c r="AE43" s="519"/>
      <c r="AF43" s="519"/>
      <c r="AG43" s="519"/>
      <c r="AH43" s="519"/>
      <c r="AI43" s="519"/>
      <c r="AJ43" s="519"/>
      <c r="AK43" s="519"/>
      <c r="AL43" s="519"/>
      <c r="AM43" s="519"/>
      <c r="AN43" s="519"/>
      <c r="AO43" s="519"/>
      <c r="AP43" s="519"/>
      <c r="AQ43" s="519"/>
      <c r="AR43" s="519"/>
      <c r="AS43" s="519"/>
      <c r="AT43" s="519"/>
      <c r="AU43" s="519"/>
      <c r="AV43" s="519"/>
      <c r="AW43" s="519"/>
      <c r="AX43" s="519"/>
      <c r="AY43" s="519"/>
      <c r="AZ43" s="519"/>
      <c r="BA43" s="519"/>
      <c r="BB43" s="519"/>
      <c r="BC43" s="519"/>
      <c r="BD43" s="519"/>
      <c r="BE43" s="519"/>
      <c r="BF43" s="519"/>
      <c r="BG43" s="519"/>
      <c r="BH43" s="519"/>
      <c r="BI43" s="519"/>
      <c r="BJ43" s="519"/>
      <c r="BK43" s="519"/>
      <c r="BL43" s="519"/>
      <c r="BM43" s="519"/>
      <c r="BN43" s="519"/>
      <c r="BO43" s="519"/>
      <c r="BP43" s="519"/>
      <c r="BQ43" s="519"/>
      <c r="BR43" s="519"/>
      <c r="BS43" s="519"/>
      <c r="BT43" s="519"/>
      <c r="BU43" s="519"/>
      <c r="BV43" s="519"/>
      <c r="BW43" s="519"/>
      <c r="BX43" s="519"/>
      <c r="BY43" s="519"/>
      <c r="BZ43" s="519"/>
      <c r="CA43" s="519"/>
      <c r="CB43" s="519"/>
      <c r="CC43" s="519"/>
      <c r="CD43" s="519"/>
      <c r="CE43" s="519"/>
      <c r="CF43" s="519"/>
      <c r="CG43" s="519"/>
      <c r="CH43" s="519"/>
      <c r="CI43" s="519"/>
      <c r="CJ43" s="519"/>
      <c r="CK43" s="519"/>
      <c r="CL43" s="519"/>
      <c r="CM43" s="519"/>
      <c r="CN43" s="519"/>
      <c r="CO43" s="519"/>
      <c r="CP43" s="519"/>
      <c r="CQ43" s="519"/>
      <c r="CR43" s="519"/>
      <c r="CS43" s="519"/>
      <c r="CT43" s="519"/>
      <c r="CU43" s="519"/>
      <c r="CV43" s="519"/>
      <c r="CW43" s="519"/>
      <c r="CX43" s="519"/>
      <c r="CY43" s="519"/>
      <c r="CZ43" s="519"/>
      <c r="DA43" s="520"/>
    </row>
    <row r="44" spans="1:105" ht="15.75" x14ac:dyDescent="0.25">
      <c r="A44" s="47"/>
      <c r="B44" s="513" t="s">
        <v>270</v>
      </c>
      <c r="C44" s="513"/>
      <c r="D44" s="513"/>
      <c r="E44" s="513"/>
      <c r="F44" s="513"/>
      <c r="G44" s="513"/>
      <c r="H44" s="513"/>
      <c r="I44" s="513"/>
      <c r="J44" s="513"/>
      <c r="K44" s="513"/>
      <c r="L44" s="513"/>
      <c r="M44" s="513"/>
      <c r="N44" s="513"/>
      <c r="O44" s="513"/>
      <c r="P44" s="513"/>
      <c r="Q44" s="513"/>
      <c r="R44" s="513"/>
      <c r="S44" s="513"/>
      <c r="T44" s="513"/>
      <c r="U44" s="513"/>
      <c r="V44" s="513"/>
      <c r="W44" s="513"/>
      <c r="X44" s="513"/>
      <c r="Y44" s="513"/>
      <c r="Z44" s="513"/>
      <c r="AA44" s="513"/>
      <c r="AB44" s="513"/>
      <c r="AC44" s="513"/>
      <c r="AD44" s="513"/>
      <c r="AE44" s="513"/>
      <c r="AF44" s="513"/>
      <c r="AG44" s="513"/>
      <c r="AH44" s="513"/>
      <c r="AI44" s="513"/>
      <c r="AJ44" s="513"/>
      <c r="AK44" s="513"/>
      <c r="AL44" s="513"/>
      <c r="AM44" s="513"/>
      <c r="AN44" s="513"/>
      <c r="AO44" s="513"/>
      <c r="AP44" s="513"/>
      <c r="AQ44" s="513"/>
      <c r="AR44" s="513"/>
      <c r="AS44" s="513"/>
      <c r="AT44" s="513"/>
      <c r="AU44" s="513"/>
      <c r="AV44" s="513"/>
      <c r="AW44" s="513"/>
      <c r="AX44" s="513"/>
      <c r="AY44" s="513"/>
      <c r="AZ44" s="513"/>
      <c r="BA44" s="514"/>
      <c r="BB44" s="515"/>
      <c r="BC44" s="516"/>
      <c r="BD44" s="516"/>
      <c r="BE44" s="516"/>
      <c r="BF44" s="516"/>
      <c r="BG44" s="516"/>
      <c r="BH44" s="516"/>
      <c r="BI44" s="516"/>
      <c r="BJ44" s="516"/>
      <c r="BK44" s="516"/>
      <c r="BL44" s="516"/>
      <c r="BM44" s="516"/>
      <c r="BN44" s="516"/>
      <c r="BO44" s="516"/>
      <c r="BP44" s="516"/>
      <c r="BQ44" s="516"/>
      <c r="BR44" s="516"/>
      <c r="BS44" s="516"/>
      <c r="BT44" s="516"/>
      <c r="BU44" s="516"/>
      <c r="BV44" s="516"/>
      <c r="BW44" s="516"/>
      <c r="BX44" s="516"/>
      <c r="BY44" s="516"/>
      <c r="BZ44" s="516"/>
      <c r="CA44" s="517"/>
      <c r="CB44" s="515"/>
      <c r="CC44" s="516"/>
      <c r="CD44" s="516"/>
      <c r="CE44" s="516"/>
      <c r="CF44" s="516"/>
      <c r="CG44" s="516"/>
      <c r="CH44" s="516"/>
      <c r="CI44" s="516"/>
      <c r="CJ44" s="516"/>
      <c r="CK44" s="516"/>
      <c r="CL44" s="516"/>
      <c r="CM44" s="516"/>
      <c r="CN44" s="516"/>
      <c r="CO44" s="516"/>
      <c r="CP44" s="516"/>
      <c r="CQ44" s="516"/>
      <c r="CR44" s="516"/>
      <c r="CS44" s="516"/>
      <c r="CT44" s="516"/>
      <c r="CU44" s="516"/>
      <c r="CV44" s="516"/>
      <c r="CW44" s="516"/>
      <c r="CX44" s="516"/>
      <c r="CY44" s="516"/>
      <c r="CZ44" s="516"/>
      <c r="DA44" s="517"/>
    </row>
    <row r="45" spans="1:105" ht="15.75" x14ac:dyDescent="0.2">
      <c r="A45" s="521"/>
      <c r="B45" s="513"/>
      <c r="C45" s="513"/>
      <c r="D45" s="513" t="s">
        <v>271</v>
      </c>
      <c r="E45" s="513"/>
      <c r="F45" s="513"/>
      <c r="G45" s="513"/>
      <c r="H45" s="513"/>
      <c r="I45" s="513"/>
      <c r="J45" s="513"/>
      <c r="K45" s="513"/>
      <c r="L45" s="513"/>
      <c r="M45" s="513"/>
      <c r="N45" s="513"/>
      <c r="O45" s="513"/>
      <c r="P45" s="513"/>
      <c r="Q45" s="513"/>
      <c r="R45" s="513"/>
      <c r="S45" s="513"/>
      <c r="T45" s="513"/>
      <c r="U45" s="513"/>
      <c r="V45" s="513"/>
      <c r="W45" s="513"/>
      <c r="X45" s="513"/>
      <c r="Y45" s="513"/>
      <c r="Z45" s="513"/>
      <c r="AA45" s="513"/>
      <c r="AB45" s="513"/>
      <c r="AC45" s="513"/>
      <c r="AD45" s="513"/>
      <c r="AE45" s="513"/>
      <c r="AF45" s="513"/>
      <c r="AG45" s="513"/>
      <c r="AH45" s="513"/>
      <c r="AI45" s="513"/>
      <c r="AJ45" s="513"/>
      <c r="AK45" s="513"/>
      <c r="AL45" s="513"/>
      <c r="AM45" s="513"/>
      <c r="AN45" s="513"/>
      <c r="AO45" s="513"/>
      <c r="AP45" s="513"/>
      <c r="AQ45" s="513"/>
      <c r="AR45" s="513"/>
      <c r="AS45" s="513"/>
      <c r="AT45" s="513"/>
      <c r="AU45" s="513"/>
      <c r="AV45" s="513"/>
      <c r="AW45" s="513"/>
      <c r="AX45" s="513"/>
      <c r="AY45" s="513"/>
      <c r="AZ45" s="513"/>
      <c r="BA45" s="514"/>
      <c r="BB45" s="515"/>
      <c r="BC45" s="516"/>
      <c r="BD45" s="516"/>
      <c r="BE45" s="516"/>
      <c r="BF45" s="516"/>
      <c r="BG45" s="516"/>
      <c r="BH45" s="516"/>
      <c r="BI45" s="516"/>
      <c r="BJ45" s="516"/>
      <c r="BK45" s="516"/>
      <c r="BL45" s="516"/>
      <c r="BM45" s="516"/>
      <c r="BN45" s="516"/>
      <c r="BO45" s="516"/>
      <c r="BP45" s="516"/>
      <c r="BQ45" s="516"/>
      <c r="BR45" s="516"/>
      <c r="BS45" s="516"/>
      <c r="BT45" s="516"/>
      <c r="BU45" s="516"/>
      <c r="BV45" s="516"/>
      <c r="BW45" s="516"/>
      <c r="BX45" s="516"/>
      <c r="BY45" s="516"/>
      <c r="BZ45" s="516"/>
      <c r="CA45" s="517"/>
      <c r="CB45" s="515"/>
      <c r="CC45" s="516"/>
      <c r="CD45" s="516"/>
      <c r="CE45" s="516"/>
      <c r="CF45" s="516"/>
      <c r="CG45" s="516"/>
      <c r="CH45" s="516"/>
      <c r="CI45" s="516"/>
      <c r="CJ45" s="516"/>
      <c r="CK45" s="516"/>
      <c r="CL45" s="516"/>
      <c r="CM45" s="516"/>
      <c r="CN45" s="516"/>
      <c r="CO45" s="516"/>
      <c r="CP45" s="516"/>
      <c r="CQ45" s="516"/>
      <c r="CR45" s="516"/>
      <c r="CS45" s="516"/>
      <c r="CT45" s="516"/>
      <c r="CU45" s="516"/>
      <c r="CV45" s="516"/>
      <c r="CW45" s="516"/>
      <c r="CX45" s="516"/>
      <c r="CY45" s="516"/>
      <c r="CZ45" s="516"/>
      <c r="DA45" s="517"/>
    </row>
    <row r="46" spans="1:105" ht="15.75" x14ac:dyDescent="0.2">
      <c r="A46" s="511"/>
      <c r="B46" s="512"/>
      <c r="C46" s="512"/>
      <c r="D46" s="513" t="s">
        <v>272</v>
      </c>
      <c r="E46" s="513"/>
      <c r="F46" s="513"/>
      <c r="G46" s="513"/>
      <c r="H46" s="513"/>
      <c r="I46" s="513"/>
      <c r="J46" s="513"/>
      <c r="K46" s="513"/>
      <c r="L46" s="513"/>
      <c r="M46" s="513"/>
      <c r="N46" s="513"/>
      <c r="O46" s="513"/>
      <c r="P46" s="513"/>
      <c r="Q46" s="513"/>
      <c r="R46" s="513"/>
      <c r="S46" s="513"/>
      <c r="T46" s="513"/>
      <c r="U46" s="513"/>
      <c r="V46" s="513"/>
      <c r="W46" s="513"/>
      <c r="X46" s="513"/>
      <c r="Y46" s="513"/>
      <c r="Z46" s="513"/>
      <c r="AA46" s="513"/>
      <c r="AB46" s="513"/>
      <c r="AC46" s="513"/>
      <c r="AD46" s="513"/>
      <c r="AE46" s="513"/>
      <c r="AF46" s="513"/>
      <c r="AG46" s="513"/>
      <c r="AH46" s="513"/>
      <c r="AI46" s="513"/>
      <c r="AJ46" s="513"/>
      <c r="AK46" s="513"/>
      <c r="AL46" s="513"/>
      <c r="AM46" s="513"/>
      <c r="AN46" s="513"/>
      <c r="AO46" s="513"/>
      <c r="AP46" s="513"/>
      <c r="AQ46" s="513"/>
      <c r="AR46" s="513"/>
      <c r="AS46" s="513"/>
      <c r="AT46" s="513"/>
      <c r="AU46" s="513"/>
      <c r="AV46" s="513"/>
      <c r="AW46" s="513"/>
      <c r="AX46" s="513"/>
      <c r="AY46" s="513"/>
      <c r="AZ46" s="513"/>
      <c r="BA46" s="514"/>
      <c r="BB46" s="515"/>
      <c r="BC46" s="516"/>
      <c r="BD46" s="516"/>
      <c r="BE46" s="516"/>
      <c r="BF46" s="516"/>
      <c r="BG46" s="516"/>
      <c r="BH46" s="516"/>
      <c r="BI46" s="516"/>
      <c r="BJ46" s="516"/>
      <c r="BK46" s="516"/>
      <c r="BL46" s="516"/>
      <c r="BM46" s="516"/>
      <c r="BN46" s="516"/>
      <c r="BO46" s="516"/>
      <c r="BP46" s="516"/>
      <c r="BQ46" s="516"/>
      <c r="BR46" s="516"/>
      <c r="BS46" s="516"/>
      <c r="BT46" s="516"/>
      <c r="BU46" s="516"/>
      <c r="BV46" s="516"/>
      <c r="BW46" s="516"/>
      <c r="BX46" s="516"/>
      <c r="BY46" s="516"/>
      <c r="BZ46" s="516"/>
      <c r="CA46" s="517"/>
      <c r="CB46" s="515"/>
      <c r="CC46" s="516"/>
      <c r="CD46" s="516"/>
      <c r="CE46" s="516"/>
      <c r="CF46" s="516"/>
      <c r="CG46" s="516"/>
      <c r="CH46" s="516"/>
      <c r="CI46" s="516"/>
      <c r="CJ46" s="516"/>
      <c r="CK46" s="516"/>
      <c r="CL46" s="516"/>
      <c r="CM46" s="516"/>
      <c r="CN46" s="516"/>
      <c r="CO46" s="516"/>
      <c r="CP46" s="516"/>
      <c r="CQ46" s="516"/>
      <c r="CR46" s="516"/>
      <c r="CS46" s="516"/>
      <c r="CT46" s="516"/>
      <c r="CU46" s="516"/>
      <c r="CV46" s="516"/>
      <c r="CW46" s="516"/>
      <c r="CX46" s="516"/>
      <c r="CY46" s="516"/>
      <c r="CZ46" s="516"/>
      <c r="DA46" s="517"/>
    </row>
    <row r="47" spans="1:105" ht="15.75" x14ac:dyDescent="0.25">
      <c r="A47" s="48"/>
      <c r="B47" s="513" t="s">
        <v>273</v>
      </c>
      <c r="C47" s="513"/>
      <c r="D47" s="513"/>
      <c r="E47" s="513"/>
      <c r="F47" s="513"/>
      <c r="G47" s="513"/>
      <c r="H47" s="513"/>
      <c r="I47" s="513"/>
      <c r="J47" s="513"/>
      <c r="K47" s="513"/>
      <c r="L47" s="513"/>
      <c r="M47" s="513"/>
      <c r="N47" s="513"/>
      <c r="O47" s="513"/>
      <c r="P47" s="513"/>
      <c r="Q47" s="513"/>
      <c r="R47" s="513"/>
      <c r="S47" s="513"/>
      <c r="T47" s="513"/>
      <c r="U47" s="513"/>
      <c r="V47" s="513"/>
      <c r="W47" s="513"/>
      <c r="X47" s="513"/>
      <c r="Y47" s="513"/>
      <c r="Z47" s="513"/>
      <c r="AA47" s="513"/>
      <c r="AB47" s="513"/>
      <c r="AC47" s="513"/>
      <c r="AD47" s="513"/>
      <c r="AE47" s="513"/>
      <c r="AF47" s="513"/>
      <c r="AG47" s="513"/>
      <c r="AH47" s="513"/>
      <c r="AI47" s="513"/>
      <c r="AJ47" s="513"/>
      <c r="AK47" s="513"/>
      <c r="AL47" s="513"/>
      <c r="AM47" s="513"/>
      <c r="AN47" s="513"/>
      <c r="AO47" s="513"/>
      <c r="AP47" s="513"/>
      <c r="AQ47" s="513"/>
      <c r="AR47" s="513"/>
      <c r="AS47" s="513"/>
      <c r="AT47" s="513"/>
      <c r="AU47" s="513"/>
      <c r="AV47" s="513"/>
      <c r="AW47" s="513"/>
      <c r="AX47" s="513"/>
      <c r="AY47" s="513"/>
      <c r="AZ47" s="513"/>
      <c r="BA47" s="514"/>
      <c r="BB47" s="515"/>
      <c r="BC47" s="516"/>
      <c r="BD47" s="516"/>
      <c r="BE47" s="516"/>
      <c r="BF47" s="516"/>
      <c r="BG47" s="516"/>
      <c r="BH47" s="516"/>
      <c r="BI47" s="516"/>
      <c r="BJ47" s="516"/>
      <c r="BK47" s="516"/>
      <c r="BL47" s="516"/>
      <c r="BM47" s="516"/>
      <c r="BN47" s="516"/>
      <c r="BO47" s="516"/>
      <c r="BP47" s="516"/>
      <c r="BQ47" s="516"/>
      <c r="BR47" s="516"/>
      <c r="BS47" s="516"/>
      <c r="BT47" s="516"/>
      <c r="BU47" s="516"/>
      <c r="BV47" s="516"/>
      <c r="BW47" s="516"/>
      <c r="BX47" s="516"/>
      <c r="BY47" s="516"/>
      <c r="BZ47" s="516"/>
      <c r="CA47" s="517"/>
      <c r="CB47" s="515"/>
      <c r="CC47" s="516"/>
      <c r="CD47" s="516"/>
      <c r="CE47" s="516"/>
      <c r="CF47" s="516"/>
      <c r="CG47" s="516"/>
      <c r="CH47" s="516"/>
      <c r="CI47" s="516"/>
      <c r="CJ47" s="516"/>
      <c r="CK47" s="516"/>
      <c r="CL47" s="516"/>
      <c r="CM47" s="516"/>
      <c r="CN47" s="516"/>
      <c r="CO47" s="516"/>
      <c r="CP47" s="516"/>
      <c r="CQ47" s="516"/>
      <c r="CR47" s="516"/>
      <c r="CS47" s="516"/>
      <c r="CT47" s="516"/>
      <c r="CU47" s="516"/>
      <c r="CV47" s="516"/>
      <c r="CW47" s="516"/>
      <c r="CX47" s="516"/>
      <c r="CY47" s="516"/>
      <c r="CZ47" s="516"/>
      <c r="DA47" s="517"/>
    </row>
    <row r="48" spans="1:105" x14ac:dyDescent="0.2"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  <c r="BM48" s="33"/>
      <c r="BN48" s="33"/>
      <c r="BO48" s="33"/>
      <c r="BP48" s="33"/>
      <c r="BQ48" s="33"/>
      <c r="BR48" s="33"/>
      <c r="BS48" s="33"/>
      <c r="BT48" s="33"/>
      <c r="BU48" s="33"/>
      <c r="BV48" s="33"/>
      <c r="BW48" s="33"/>
      <c r="BX48" s="33"/>
      <c r="BY48" s="33"/>
      <c r="BZ48" s="33"/>
      <c r="CA48" s="33"/>
      <c r="CB48" s="33"/>
      <c r="CC48" s="33"/>
      <c r="CD48" s="33"/>
      <c r="CE48" s="33"/>
      <c r="CF48" s="33"/>
      <c r="CG48" s="33"/>
      <c r="CH48" s="33"/>
      <c r="CI48" s="33"/>
      <c r="CJ48" s="33"/>
      <c r="CK48" s="33"/>
      <c r="CL48" s="33"/>
      <c r="CM48" s="33"/>
      <c r="CN48" s="33"/>
      <c r="CO48" s="33"/>
      <c r="CP48" s="33"/>
      <c r="CQ48" s="33"/>
      <c r="CR48" s="33"/>
      <c r="CS48" s="33"/>
      <c r="CT48" s="33"/>
      <c r="CU48" s="33"/>
      <c r="CV48" s="33"/>
      <c r="CW48" s="33"/>
      <c r="CX48" s="33"/>
      <c r="CY48" s="33"/>
      <c r="CZ48" s="33"/>
      <c r="DA48" s="33"/>
    </row>
    <row r="49" spans="3:4" s="34" customFormat="1" ht="11.25" x14ac:dyDescent="0.2">
      <c r="C49" s="510"/>
      <c r="D49" s="510"/>
    </row>
  </sheetData>
  <mergeCells count="128">
    <mergeCell ref="CC1:DA1"/>
    <mergeCell ref="A3:DA3"/>
    <mergeCell ref="K5:BD5"/>
    <mergeCell ref="BS5:BY5"/>
    <mergeCell ref="BZ5:CE5"/>
    <mergeCell ref="CF5:CL5"/>
    <mergeCell ref="BZ7:DA7"/>
    <mergeCell ref="BZ8:DA8"/>
    <mergeCell ref="BZ9:DA9"/>
    <mergeCell ref="BY10:BZ10"/>
    <mergeCell ref="CA10:CC10"/>
    <mergeCell ref="CD10:CE10"/>
    <mergeCell ref="CF10:CO10"/>
    <mergeCell ref="CP10:CR10"/>
    <mergeCell ref="CS10:CU10"/>
    <mergeCell ref="A15:BA15"/>
    <mergeCell ref="BB15:CA15"/>
    <mergeCell ref="CB15:DA15"/>
    <mergeCell ref="B16:BA16"/>
    <mergeCell ref="BB16:CA16"/>
    <mergeCell ref="CB16:DA16"/>
    <mergeCell ref="A13:BA13"/>
    <mergeCell ref="BB13:CA13"/>
    <mergeCell ref="CB13:DA13"/>
    <mergeCell ref="A14:BA14"/>
    <mergeCell ref="BB14:CA14"/>
    <mergeCell ref="CB14:DA14"/>
    <mergeCell ref="A19:C19"/>
    <mergeCell ref="D19:BA19"/>
    <mergeCell ref="BB19:CA19"/>
    <mergeCell ref="CB19:DA19"/>
    <mergeCell ref="A20:C20"/>
    <mergeCell ref="D20:BA20"/>
    <mergeCell ref="BB20:CA20"/>
    <mergeCell ref="CB20:DA20"/>
    <mergeCell ref="B17:BA17"/>
    <mergeCell ref="BB17:CA17"/>
    <mergeCell ref="CB17:DA17"/>
    <mergeCell ref="B18:BA18"/>
    <mergeCell ref="BB18:CA18"/>
    <mergeCell ref="CB18:DA18"/>
    <mergeCell ref="A23:C23"/>
    <mergeCell ref="D23:BA23"/>
    <mergeCell ref="BB23:CA23"/>
    <mergeCell ref="CB23:DA23"/>
    <mergeCell ref="A24:C24"/>
    <mergeCell ref="D24:BA24"/>
    <mergeCell ref="BB24:CA24"/>
    <mergeCell ref="CB24:DA24"/>
    <mergeCell ref="B21:BA21"/>
    <mergeCell ref="BB21:CA21"/>
    <mergeCell ref="CB21:DA21"/>
    <mergeCell ref="B22:BA22"/>
    <mergeCell ref="BB22:CA22"/>
    <mergeCell ref="CB22:DA22"/>
    <mergeCell ref="A27:C27"/>
    <mergeCell ref="D27:BA27"/>
    <mergeCell ref="BB27:CA27"/>
    <mergeCell ref="CB27:DA27"/>
    <mergeCell ref="A28:C28"/>
    <mergeCell ref="D28:BA28"/>
    <mergeCell ref="BB28:CA28"/>
    <mergeCell ref="CB28:DA28"/>
    <mergeCell ref="B25:BA25"/>
    <mergeCell ref="BB25:CA25"/>
    <mergeCell ref="CB25:DA25"/>
    <mergeCell ref="B26:BA26"/>
    <mergeCell ref="BB26:CA26"/>
    <mergeCell ref="CB26:DA26"/>
    <mergeCell ref="B31:BA31"/>
    <mergeCell ref="BB31:CA31"/>
    <mergeCell ref="CB31:DA31"/>
    <mergeCell ref="A32:C32"/>
    <mergeCell ref="D32:BA32"/>
    <mergeCell ref="BB32:CA32"/>
    <mergeCell ref="CB32:DA32"/>
    <mergeCell ref="A29:C29"/>
    <mergeCell ref="D29:BA29"/>
    <mergeCell ref="BB29:CA29"/>
    <mergeCell ref="CB29:DA29"/>
    <mergeCell ref="A30:C30"/>
    <mergeCell ref="D30:BA30"/>
    <mergeCell ref="BB30:CA30"/>
    <mergeCell ref="CB30:DA30"/>
    <mergeCell ref="A35:E35"/>
    <mergeCell ref="F35:BA35"/>
    <mergeCell ref="BB35:CA35"/>
    <mergeCell ref="CB35:DA35"/>
    <mergeCell ref="A36:E36"/>
    <mergeCell ref="F36:BA36"/>
    <mergeCell ref="BB36:CA36"/>
    <mergeCell ref="CB36:DA36"/>
    <mergeCell ref="A33:C33"/>
    <mergeCell ref="D33:BA33"/>
    <mergeCell ref="BB33:CA33"/>
    <mergeCell ref="CB33:DA33"/>
    <mergeCell ref="A34:E34"/>
    <mergeCell ref="F34:BA34"/>
    <mergeCell ref="BB34:CA34"/>
    <mergeCell ref="CB34:DA34"/>
    <mergeCell ref="B40:BA40"/>
    <mergeCell ref="BB40:DA40"/>
    <mergeCell ref="B41:BA41"/>
    <mergeCell ref="BB41:DA41"/>
    <mergeCell ref="B42:BA42"/>
    <mergeCell ref="BB42:DA42"/>
    <mergeCell ref="B37:BA37"/>
    <mergeCell ref="BB37:CA37"/>
    <mergeCell ref="CB37:DA37"/>
    <mergeCell ref="A38:DA38"/>
    <mergeCell ref="B39:BA39"/>
    <mergeCell ref="BB39:DA39"/>
    <mergeCell ref="C49:D49"/>
    <mergeCell ref="A46:C46"/>
    <mergeCell ref="D46:BA46"/>
    <mergeCell ref="BB46:CA46"/>
    <mergeCell ref="CB46:DA46"/>
    <mergeCell ref="B47:BA47"/>
    <mergeCell ref="BB47:CA47"/>
    <mergeCell ref="CB47:DA47"/>
    <mergeCell ref="A43:DA43"/>
    <mergeCell ref="B44:BA44"/>
    <mergeCell ref="BB44:CA44"/>
    <mergeCell ref="CB44:DA44"/>
    <mergeCell ref="A45:C45"/>
    <mergeCell ref="D45:BA45"/>
    <mergeCell ref="BB45:CA45"/>
    <mergeCell ref="CB45:DA45"/>
  </mergeCells>
  <pageMargins left="0.39370078740157483" right="0.39370078740157483" top="0.39370078740157483" bottom="0.19685039370078741" header="0.31496062992125984" footer="0.31496062992125984"/>
  <pageSetup paperSize="9" scale="9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E9823-B1CF-4FE0-95DC-BA45D0012B5C}">
  <dimension ref="A1:N134"/>
  <sheetViews>
    <sheetView zoomScale="80" zoomScaleNormal="80" workbookViewId="0">
      <selection activeCell="T14" sqref="T14"/>
    </sheetView>
  </sheetViews>
  <sheetFormatPr defaultRowHeight="12.75" x14ac:dyDescent="0.2"/>
  <cols>
    <col min="1" max="1" width="13.5703125" style="186" customWidth="1"/>
    <col min="2" max="2" width="77.5703125" style="186" customWidth="1"/>
    <col min="3" max="3" width="9.42578125" style="59" hidden="1" customWidth="1"/>
    <col min="4" max="4" width="10.85546875" style="62" customWidth="1"/>
    <col min="5" max="5" width="9.140625" style="62"/>
    <col min="6" max="6" width="9.28515625" style="62" customWidth="1"/>
    <col min="7" max="7" width="8.42578125" style="62" customWidth="1"/>
    <col min="8" max="8" width="7.85546875" style="62" customWidth="1"/>
    <col min="9" max="9" width="12.42578125" style="62" customWidth="1"/>
    <col min="10" max="10" width="12.140625" style="62" customWidth="1"/>
    <col min="11" max="11" width="10.5703125" style="62" customWidth="1"/>
    <col min="12" max="12" width="14" style="62" customWidth="1"/>
    <col min="13" max="13" width="11.140625" style="62" customWidth="1"/>
    <col min="14" max="14" width="9.140625" style="186"/>
    <col min="15" max="16384" width="9.140625" style="175"/>
  </cols>
  <sheetData>
    <row r="1" spans="1:14" x14ac:dyDescent="0.2">
      <c r="K1" s="187"/>
      <c r="L1" s="187"/>
      <c r="M1" s="61" t="s">
        <v>12</v>
      </c>
    </row>
    <row r="2" spans="1:14" x14ac:dyDescent="0.2">
      <c r="K2" s="564" t="s">
        <v>128</v>
      </c>
      <c r="L2" s="564"/>
      <c r="M2" s="565"/>
    </row>
    <row r="3" spans="1:14" x14ac:dyDescent="0.2">
      <c r="K3" s="188"/>
      <c r="L3" s="188"/>
      <c r="M3" s="189" t="s">
        <v>233</v>
      </c>
    </row>
    <row r="4" spans="1:14" x14ac:dyDescent="0.2">
      <c r="A4" s="563" t="s">
        <v>424</v>
      </c>
      <c r="B4" s="563"/>
      <c r="C4" s="563"/>
      <c r="D4" s="563"/>
      <c r="E4" s="563"/>
      <c r="F4" s="563"/>
      <c r="G4" s="563"/>
      <c r="H4" s="563"/>
      <c r="I4" s="563"/>
      <c r="J4" s="563"/>
      <c r="K4" s="563"/>
      <c r="L4" s="563"/>
      <c r="M4" s="563"/>
    </row>
    <row r="5" spans="1:14" x14ac:dyDescent="0.2">
      <c r="A5" s="175"/>
      <c r="B5" s="175"/>
      <c r="C5" s="176"/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</row>
    <row r="6" spans="1:14" x14ac:dyDescent="0.2">
      <c r="M6" s="61" t="s">
        <v>114</v>
      </c>
    </row>
    <row r="7" spans="1:14" x14ac:dyDescent="0.2">
      <c r="D7" s="190"/>
      <c r="E7" s="190"/>
      <c r="F7" s="190"/>
      <c r="G7" s="190"/>
      <c r="H7" s="190"/>
      <c r="I7" s="190"/>
      <c r="J7" s="190"/>
      <c r="K7" s="190"/>
      <c r="L7" s="190"/>
      <c r="M7" s="61" t="s">
        <v>115</v>
      </c>
    </row>
    <row r="8" spans="1:14" x14ac:dyDescent="0.2">
      <c r="D8" s="191"/>
      <c r="E8" s="191"/>
      <c r="F8" s="191"/>
      <c r="G8" s="191"/>
      <c r="H8" s="191"/>
      <c r="I8" s="191"/>
      <c r="J8" s="191"/>
      <c r="K8" s="191"/>
      <c r="L8" s="191"/>
      <c r="M8" s="61"/>
    </row>
    <row r="9" spans="1:14" x14ac:dyDescent="0.2">
      <c r="M9" s="61" t="s">
        <v>116</v>
      </c>
    </row>
    <row r="10" spans="1:14" x14ac:dyDescent="0.2">
      <c r="E10" s="63"/>
      <c r="F10" s="63"/>
    </row>
    <row r="11" spans="1:14" x14ac:dyDescent="0.2">
      <c r="M11" s="61" t="s">
        <v>415</v>
      </c>
    </row>
    <row r="12" spans="1:14" x14ac:dyDescent="0.2">
      <c r="D12" s="192"/>
      <c r="E12" s="192"/>
      <c r="F12" s="192"/>
      <c r="G12" s="63"/>
      <c r="H12" s="63"/>
      <c r="I12" s="63"/>
      <c r="J12" s="63"/>
      <c r="K12" s="63"/>
      <c r="L12" s="63"/>
      <c r="M12" s="61" t="s">
        <v>117</v>
      </c>
    </row>
    <row r="13" spans="1:14" x14ac:dyDescent="0.2">
      <c r="D13" s="191"/>
      <c r="E13" s="191"/>
      <c r="F13" s="191"/>
      <c r="G13" s="191"/>
      <c r="H13" s="191"/>
      <c r="I13" s="191"/>
      <c r="J13" s="191"/>
      <c r="K13" s="191"/>
      <c r="L13" s="191"/>
      <c r="M13" s="191"/>
    </row>
    <row r="14" spans="1:14" s="177" customFormat="1" ht="31.5" customHeight="1" x14ac:dyDescent="0.2">
      <c r="A14" s="359" t="s">
        <v>139</v>
      </c>
      <c r="B14" s="359" t="s">
        <v>203</v>
      </c>
      <c r="C14" s="171"/>
      <c r="D14" s="372" t="s">
        <v>217</v>
      </c>
      <c r="E14" s="373"/>
      <c r="F14" s="373"/>
      <c r="G14" s="373"/>
      <c r="H14" s="374"/>
      <c r="I14" s="372" t="s">
        <v>218</v>
      </c>
      <c r="J14" s="374"/>
      <c r="K14" s="372" t="s">
        <v>219</v>
      </c>
      <c r="L14" s="373"/>
      <c r="M14" s="373"/>
      <c r="N14" s="374"/>
    </row>
    <row r="15" spans="1:14" ht="135" x14ac:dyDescent="0.2">
      <c r="A15" s="359"/>
      <c r="B15" s="359"/>
      <c r="C15" s="172"/>
      <c r="D15" s="58" t="s">
        <v>224</v>
      </c>
      <c r="E15" s="58" t="s">
        <v>225</v>
      </c>
      <c r="F15" s="58" t="s">
        <v>221</v>
      </c>
      <c r="G15" s="58" t="s">
        <v>222</v>
      </c>
      <c r="H15" s="58" t="s">
        <v>223</v>
      </c>
      <c r="I15" s="58" t="s">
        <v>220</v>
      </c>
      <c r="J15" s="58" t="s">
        <v>209</v>
      </c>
      <c r="K15" s="58" t="s">
        <v>226</v>
      </c>
      <c r="L15" s="58" t="s">
        <v>227</v>
      </c>
      <c r="M15" s="58" t="s">
        <v>228</v>
      </c>
      <c r="N15" s="58" t="s">
        <v>229</v>
      </c>
    </row>
    <row r="16" spans="1:14" x14ac:dyDescent="0.2">
      <c r="A16" s="115">
        <v>0</v>
      </c>
      <c r="B16" s="116" t="s">
        <v>19</v>
      </c>
      <c r="C16" s="173"/>
      <c r="D16" s="193">
        <f t="shared" ref="D16:F16" si="0">SUM(D17:D22)</f>
        <v>1.26</v>
      </c>
      <c r="E16" s="194" t="s">
        <v>408</v>
      </c>
      <c r="F16" s="193">
        <f t="shared" si="0"/>
        <v>0</v>
      </c>
      <c r="G16" s="158">
        <f t="shared" ref="G16:H16" si="1">SUM(G17:G22)</f>
        <v>16</v>
      </c>
      <c r="H16" s="158">
        <f t="shared" si="1"/>
        <v>0</v>
      </c>
      <c r="I16" s="194" t="s">
        <v>408</v>
      </c>
      <c r="J16" s="194" t="s">
        <v>408</v>
      </c>
      <c r="K16" s="194" t="s">
        <v>408</v>
      </c>
      <c r="L16" s="194" t="s">
        <v>408</v>
      </c>
      <c r="M16" s="194" t="s">
        <v>408</v>
      </c>
      <c r="N16" s="194" t="s">
        <v>408</v>
      </c>
    </row>
    <row r="17" spans="1:14" x14ac:dyDescent="0.2">
      <c r="A17" s="134" t="s">
        <v>20</v>
      </c>
      <c r="B17" s="99" t="s">
        <v>21</v>
      </c>
      <c r="C17" s="178"/>
      <c r="D17" s="197">
        <f t="shared" ref="D17:F17" si="2">D24</f>
        <v>0</v>
      </c>
      <c r="E17" s="196" t="s">
        <v>408</v>
      </c>
      <c r="F17" s="197">
        <f t="shared" si="2"/>
        <v>0</v>
      </c>
      <c r="G17" s="195">
        <f t="shared" ref="G17:H17" si="3">G24</f>
        <v>0</v>
      </c>
      <c r="H17" s="195">
        <f t="shared" si="3"/>
        <v>0</v>
      </c>
      <c r="I17" s="196" t="s">
        <v>408</v>
      </c>
      <c r="J17" s="196" t="s">
        <v>408</v>
      </c>
      <c r="K17" s="196" t="s">
        <v>408</v>
      </c>
      <c r="L17" s="196" t="s">
        <v>408</v>
      </c>
      <c r="M17" s="196" t="s">
        <v>408</v>
      </c>
      <c r="N17" s="196" t="s">
        <v>408</v>
      </c>
    </row>
    <row r="18" spans="1:14" x14ac:dyDescent="0.2">
      <c r="A18" s="134" t="s">
        <v>22</v>
      </c>
      <c r="B18" s="99" t="s">
        <v>23</v>
      </c>
      <c r="C18" s="178"/>
      <c r="D18" s="197">
        <f t="shared" ref="D18:F18" si="4">D44</f>
        <v>1.26</v>
      </c>
      <c r="E18" s="196" t="s">
        <v>408</v>
      </c>
      <c r="F18" s="197">
        <f t="shared" si="4"/>
        <v>0</v>
      </c>
      <c r="G18" s="195">
        <f t="shared" ref="G18:H18" si="5">G44</f>
        <v>16</v>
      </c>
      <c r="H18" s="195">
        <f t="shared" si="5"/>
        <v>0</v>
      </c>
      <c r="I18" s="196" t="s">
        <v>408</v>
      </c>
      <c r="J18" s="196" t="s">
        <v>408</v>
      </c>
      <c r="K18" s="196" t="s">
        <v>408</v>
      </c>
      <c r="L18" s="196" t="s">
        <v>408</v>
      </c>
      <c r="M18" s="196" t="s">
        <v>408</v>
      </c>
      <c r="N18" s="196" t="s">
        <v>408</v>
      </c>
    </row>
    <row r="19" spans="1:14" ht="25.5" x14ac:dyDescent="0.2">
      <c r="A19" s="134" t="s">
        <v>24</v>
      </c>
      <c r="B19" s="99" t="s">
        <v>25</v>
      </c>
      <c r="C19" s="178"/>
      <c r="D19" s="197">
        <f t="shared" ref="D19:F19" si="6">D129</f>
        <v>0</v>
      </c>
      <c r="E19" s="196" t="s">
        <v>408</v>
      </c>
      <c r="F19" s="197">
        <f t="shared" si="6"/>
        <v>0</v>
      </c>
      <c r="G19" s="195">
        <f t="shared" ref="G19:H19" si="7">G129</f>
        <v>0</v>
      </c>
      <c r="H19" s="195">
        <f t="shared" si="7"/>
        <v>0</v>
      </c>
      <c r="I19" s="196" t="s">
        <v>408</v>
      </c>
      <c r="J19" s="196" t="s">
        <v>408</v>
      </c>
      <c r="K19" s="196" t="s">
        <v>408</v>
      </c>
      <c r="L19" s="196" t="s">
        <v>408</v>
      </c>
      <c r="M19" s="196" t="s">
        <v>408</v>
      </c>
      <c r="N19" s="196" t="s">
        <v>408</v>
      </c>
    </row>
    <row r="20" spans="1:14" x14ac:dyDescent="0.2">
      <c r="A20" s="134" t="s">
        <v>26</v>
      </c>
      <c r="B20" s="99" t="s">
        <v>27</v>
      </c>
      <c r="C20" s="178"/>
      <c r="D20" s="197">
        <f t="shared" ref="D20:F20" si="8">D132</f>
        <v>0</v>
      </c>
      <c r="E20" s="196" t="s">
        <v>408</v>
      </c>
      <c r="F20" s="197">
        <f t="shared" si="8"/>
        <v>0</v>
      </c>
      <c r="G20" s="195">
        <f t="shared" ref="G20:H20" si="9">G132</f>
        <v>0</v>
      </c>
      <c r="H20" s="195">
        <f t="shared" si="9"/>
        <v>0</v>
      </c>
      <c r="I20" s="196" t="s">
        <v>408</v>
      </c>
      <c r="J20" s="196" t="s">
        <v>408</v>
      </c>
      <c r="K20" s="196" t="s">
        <v>408</v>
      </c>
      <c r="L20" s="196" t="s">
        <v>408</v>
      </c>
      <c r="M20" s="196" t="s">
        <v>408</v>
      </c>
      <c r="N20" s="196" t="s">
        <v>408</v>
      </c>
    </row>
    <row r="21" spans="1:14" x14ac:dyDescent="0.2">
      <c r="A21" s="134" t="s">
        <v>28</v>
      </c>
      <c r="B21" s="99" t="s">
        <v>29</v>
      </c>
      <c r="C21" s="178"/>
      <c r="D21" s="197">
        <f t="shared" ref="D21:F22" si="10">D133</f>
        <v>0</v>
      </c>
      <c r="E21" s="196" t="s">
        <v>408</v>
      </c>
      <c r="F21" s="197">
        <f t="shared" si="10"/>
        <v>0</v>
      </c>
      <c r="G21" s="195">
        <f t="shared" ref="G21:H22" si="11">G133</f>
        <v>0</v>
      </c>
      <c r="H21" s="195">
        <f t="shared" si="11"/>
        <v>0</v>
      </c>
      <c r="I21" s="196" t="s">
        <v>408</v>
      </c>
      <c r="J21" s="196" t="s">
        <v>408</v>
      </c>
      <c r="K21" s="196" t="s">
        <v>408</v>
      </c>
      <c r="L21" s="196" t="s">
        <v>408</v>
      </c>
      <c r="M21" s="196" t="s">
        <v>408</v>
      </c>
      <c r="N21" s="196" t="s">
        <v>408</v>
      </c>
    </row>
    <row r="22" spans="1:14" x14ac:dyDescent="0.2">
      <c r="A22" s="134" t="s">
        <v>30</v>
      </c>
      <c r="B22" s="99" t="s">
        <v>31</v>
      </c>
      <c r="C22" s="178"/>
      <c r="D22" s="197">
        <f t="shared" si="10"/>
        <v>0</v>
      </c>
      <c r="E22" s="196" t="s">
        <v>408</v>
      </c>
      <c r="F22" s="197">
        <f t="shared" si="10"/>
        <v>0</v>
      </c>
      <c r="G22" s="195">
        <f t="shared" si="11"/>
        <v>0</v>
      </c>
      <c r="H22" s="195">
        <f t="shared" si="11"/>
        <v>0</v>
      </c>
      <c r="I22" s="196" t="s">
        <v>408</v>
      </c>
      <c r="J22" s="196" t="s">
        <v>408</v>
      </c>
      <c r="K22" s="196" t="s">
        <v>408</v>
      </c>
      <c r="L22" s="196" t="s">
        <v>408</v>
      </c>
      <c r="M22" s="196" t="s">
        <v>408</v>
      </c>
      <c r="N22" s="196" t="s">
        <v>408</v>
      </c>
    </row>
    <row r="23" spans="1:14" x14ac:dyDescent="0.2">
      <c r="A23" s="115">
        <v>1</v>
      </c>
      <c r="B23" s="116" t="s">
        <v>339</v>
      </c>
      <c r="C23" s="174"/>
      <c r="D23" s="198">
        <f>D24+D44+D129+D132+D133+D134</f>
        <v>1.26</v>
      </c>
      <c r="E23" s="194" t="s">
        <v>408</v>
      </c>
      <c r="F23" s="198">
        <f>F24+F44+F129+F132+F133+F134</f>
        <v>0</v>
      </c>
      <c r="G23" s="158">
        <f>G24+G44+G129+G132+G133+G134</f>
        <v>16</v>
      </c>
      <c r="H23" s="158">
        <f>H24+H44+H129+H132+H133+H134</f>
        <v>0</v>
      </c>
      <c r="I23" s="194" t="s">
        <v>408</v>
      </c>
      <c r="J23" s="194" t="s">
        <v>408</v>
      </c>
      <c r="K23" s="194" t="s">
        <v>408</v>
      </c>
      <c r="L23" s="194" t="s">
        <v>408</v>
      </c>
      <c r="M23" s="194" t="s">
        <v>408</v>
      </c>
      <c r="N23" s="194" t="s">
        <v>408</v>
      </c>
    </row>
    <row r="24" spans="1:14" x14ac:dyDescent="0.2">
      <c r="A24" s="57" t="s">
        <v>32</v>
      </c>
      <c r="B24" s="99" t="s">
        <v>33</v>
      </c>
      <c r="C24" s="178"/>
      <c r="D24" s="197">
        <f t="shared" ref="D24" si="12">D25+D29+D32+D41</f>
        <v>0</v>
      </c>
      <c r="E24" s="196" t="s">
        <v>408</v>
      </c>
      <c r="F24" s="197">
        <f t="shared" ref="F24" si="13">F25+F29+F32+F41</f>
        <v>0</v>
      </c>
      <c r="G24" s="195">
        <f t="shared" ref="G24:H24" si="14">G25+G29+G32+G41</f>
        <v>0</v>
      </c>
      <c r="H24" s="195">
        <f t="shared" si="14"/>
        <v>0</v>
      </c>
      <c r="I24" s="196" t="s">
        <v>408</v>
      </c>
      <c r="J24" s="196" t="s">
        <v>408</v>
      </c>
      <c r="K24" s="196" t="s">
        <v>408</v>
      </c>
      <c r="L24" s="196" t="s">
        <v>408</v>
      </c>
      <c r="M24" s="196" t="s">
        <v>408</v>
      </c>
      <c r="N24" s="196" t="s">
        <v>408</v>
      </c>
    </row>
    <row r="25" spans="1:14" ht="25.5" x14ac:dyDescent="0.2">
      <c r="A25" s="98" t="s">
        <v>34</v>
      </c>
      <c r="B25" s="99" t="s">
        <v>35</v>
      </c>
      <c r="C25" s="178"/>
      <c r="D25" s="197">
        <f t="shared" ref="D25" si="15">SUM(D26:D28)</f>
        <v>0</v>
      </c>
      <c r="E25" s="196" t="s">
        <v>408</v>
      </c>
      <c r="F25" s="197">
        <f t="shared" ref="F25" si="16">SUM(F26:F28)</f>
        <v>0</v>
      </c>
      <c r="G25" s="195">
        <f t="shared" ref="G25:H25" si="17">SUM(G26:G28)</f>
        <v>0</v>
      </c>
      <c r="H25" s="195">
        <f t="shared" si="17"/>
        <v>0</v>
      </c>
      <c r="I25" s="196" t="s">
        <v>408</v>
      </c>
      <c r="J25" s="196" t="s">
        <v>408</v>
      </c>
      <c r="K25" s="196" t="s">
        <v>408</v>
      </c>
      <c r="L25" s="196" t="s">
        <v>408</v>
      </c>
      <c r="M25" s="196" t="s">
        <v>408</v>
      </c>
      <c r="N25" s="196" t="s">
        <v>408</v>
      </c>
    </row>
    <row r="26" spans="1:14" s="180" customFormat="1" ht="25.5" x14ac:dyDescent="0.2">
      <c r="A26" s="109" t="s">
        <v>36</v>
      </c>
      <c r="B26" s="112" t="s">
        <v>37</v>
      </c>
      <c r="C26" s="179"/>
      <c r="D26" s="255">
        <v>0</v>
      </c>
      <c r="E26" s="200" t="s">
        <v>408</v>
      </c>
      <c r="F26" s="255">
        <v>0</v>
      </c>
      <c r="G26" s="199">
        <v>0</v>
      </c>
      <c r="H26" s="199">
        <v>0</v>
      </c>
      <c r="I26" s="200" t="s">
        <v>408</v>
      </c>
      <c r="J26" s="200" t="s">
        <v>408</v>
      </c>
      <c r="K26" s="200" t="s">
        <v>408</v>
      </c>
      <c r="L26" s="200" t="s">
        <v>408</v>
      </c>
      <c r="M26" s="200" t="s">
        <v>408</v>
      </c>
      <c r="N26" s="200" t="s">
        <v>408</v>
      </c>
    </row>
    <row r="27" spans="1:14" s="180" customFormat="1" ht="25.5" x14ac:dyDescent="0.2">
      <c r="A27" s="109" t="s">
        <v>38</v>
      </c>
      <c r="B27" s="112" t="s">
        <v>39</v>
      </c>
      <c r="C27" s="179"/>
      <c r="D27" s="255">
        <v>0</v>
      </c>
      <c r="E27" s="200" t="s">
        <v>408</v>
      </c>
      <c r="F27" s="255">
        <v>0</v>
      </c>
      <c r="G27" s="199">
        <v>0</v>
      </c>
      <c r="H27" s="199">
        <v>0</v>
      </c>
      <c r="I27" s="200" t="s">
        <v>408</v>
      </c>
      <c r="J27" s="200" t="s">
        <v>408</v>
      </c>
      <c r="K27" s="200" t="s">
        <v>408</v>
      </c>
      <c r="L27" s="200" t="s">
        <v>408</v>
      </c>
      <c r="M27" s="200" t="s">
        <v>408</v>
      </c>
      <c r="N27" s="200" t="s">
        <v>408</v>
      </c>
    </row>
    <row r="28" spans="1:14" s="180" customFormat="1" ht="25.5" x14ac:dyDescent="0.2">
      <c r="A28" s="109" t="s">
        <v>40</v>
      </c>
      <c r="B28" s="112" t="s">
        <v>41</v>
      </c>
      <c r="C28" s="179"/>
      <c r="D28" s="255">
        <f t="shared" ref="D28" si="18">SUM(D29:D30)</f>
        <v>0</v>
      </c>
      <c r="E28" s="200" t="s">
        <v>408</v>
      </c>
      <c r="F28" s="255">
        <f t="shared" ref="F28:F29" si="19">SUM(F29:F30)</f>
        <v>0</v>
      </c>
      <c r="G28" s="199">
        <f t="shared" ref="G28:H29" si="20">SUM(G29:G30)</f>
        <v>0</v>
      </c>
      <c r="H28" s="199">
        <f t="shared" si="20"/>
        <v>0</v>
      </c>
      <c r="I28" s="200" t="s">
        <v>408</v>
      </c>
      <c r="J28" s="200" t="s">
        <v>408</v>
      </c>
      <c r="K28" s="200" t="s">
        <v>408</v>
      </c>
      <c r="L28" s="200" t="s">
        <v>408</v>
      </c>
      <c r="M28" s="200" t="s">
        <v>408</v>
      </c>
      <c r="N28" s="200" t="s">
        <v>408</v>
      </c>
    </row>
    <row r="29" spans="1:14" x14ac:dyDescent="0.2">
      <c r="A29" s="98" t="s">
        <v>42</v>
      </c>
      <c r="B29" s="99" t="s">
        <v>43</v>
      </c>
      <c r="C29" s="178"/>
      <c r="D29" s="197">
        <f t="shared" ref="D29" si="21">SUM(D30:D31)</f>
        <v>0</v>
      </c>
      <c r="E29" s="196" t="s">
        <v>408</v>
      </c>
      <c r="F29" s="197">
        <f t="shared" si="19"/>
        <v>0</v>
      </c>
      <c r="G29" s="195">
        <f t="shared" si="20"/>
        <v>0</v>
      </c>
      <c r="H29" s="195">
        <f t="shared" si="20"/>
        <v>0</v>
      </c>
      <c r="I29" s="196" t="s">
        <v>408</v>
      </c>
      <c r="J29" s="196" t="s">
        <v>408</v>
      </c>
      <c r="K29" s="196" t="s">
        <v>408</v>
      </c>
      <c r="L29" s="196" t="s">
        <v>408</v>
      </c>
      <c r="M29" s="196" t="s">
        <v>408</v>
      </c>
      <c r="N29" s="196" t="s">
        <v>408</v>
      </c>
    </row>
    <row r="30" spans="1:14" s="180" customFormat="1" ht="25.5" x14ac:dyDescent="0.2">
      <c r="A30" s="109" t="s">
        <v>44</v>
      </c>
      <c r="B30" s="112" t="s">
        <v>45</v>
      </c>
      <c r="C30" s="179"/>
      <c r="D30" s="255">
        <v>0</v>
      </c>
      <c r="E30" s="200" t="s">
        <v>408</v>
      </c>
      <c r="F30" s="255">
        <v>0</v>
      </c>
      <c r="G30" s="199">
        <v>0</v>
      </c>
      <c r="H30" s="199">
        <v>0</v>
      </c>
      <c r="I30" s="200" t="s">
        <v>408</v>
      </c>
      <c r="J30" s="200" t="s">
        <v>408</v>
      </c>
      <c r="K30" s="200" t="s">
        <v>408</v>
      </c>
      <c r="L30" s="200" t="s">
        <v>408</v>
      </c>
      <c r="M30" s="200" t="s">
        <v>408</v>
      </c>
      <c r="N30" s="200" t="s">
        <v>408</v>
      </c>
    </row>
    <row r="31" spans="1:14" s="180" customFormat="1" ht="25.5" x14ac:dyDescent="0.2">
      <c r="A31" s="109" t="s">
        <v>46</v>
      </c>
      <c r="B31" s="112" t="s">
        <v>47</v>
      </c>
      <c r="C31" s="179"/>
      <c r="D31" s="255">
        <v>0</v>
      </c>
      <c r="E31" s="200" t="s">
        <v>408</v>
      </c>
      <c r="F31" s="255">
        <v>0</v>
      </c>
      <c r="G31" s="199">
        <v>0</v>
      </c>
      <c r="H31" s="199">
        <v>0</v>
      </c>
      <c r="I31" s="200" t="s">
        <v>408</v>
      </c>
      <c r="J31" s="200" t="s">
        <v>408</v>
      </c>
      <c r="K31" s="200" t="s">
        <v>408</v>
      </c>
      <c r="L31" s="200" t="s">
        <v>408</v>
      </c>
      <c r="M31" s="200" t="s">
        <v>408</v>
      </c>
      <c r="N31" s="200" t="s">
        <v>408</v>
      </c>
    </row>
    <row r="32" spans="1:14" ht="25.5" x14ac:dyDescent="0.2">
      <c r="A32" s="98" t="s">
        <v>48</v>
      </c>
      <c r="B32" s="99" t="s">
        <v>49</v>
      </c>
      <c r="C32" s="178"/>
      <c r="D32" s="197">
        <f t="shared" ref="D32" si="22">SUM(D33:D40)</f>
        <v>0</v>
      </c>
      <c r="E32" s="196" t="s">
        <v>408</v>
      </c>
      <c r="F32" s="197">
        <f t="shared" ref="F32" si="23">SUM(F33:F40)</f>
        <v>0</v>
      </c>
      <c r="G32" s="195">
        <f t="shared" ref="G32:H32" si="24">SUM(G33:G40)</f>
        <v>0</v>
      </c>
      <c r="H32" s="195">
        <f t="shared" si="24"/>
        <v>0</v>
      </c>
      <c r="I32" s="196" t="s">
        <v>408</v>
      </c>
      <c r="J32" s="196" t="s">
        <v>408</v>
      </c>
      <c r="K32" s="196" t="s">
        <v>408</v>
      </c>
      <c r="L32" s="196" t="s">
        <v>408</v>
      </c>
      <c r="M32" s="196" t="s">
        <v>408</v>
      </c>
      <c r="N32" s="196" t="s">
        <v>408</v>
      </c>
    </row>
    <row r="33" spans="1:14" x14ac:dyDescent="0.2">
      <c r="A33" s="134" t="s">
        <v>50</v>
      </c>
      <c r="B33" s="99" t="s">
        <v>51</v>
      </c>
      <c r="C33" s="178"/>
      <c r="D33" s="197">
        <v>0</v>
      </c>
      <c r="E33" s="196" t="s">
        <v>408</v>
      </c>
      <c r="F33" s="197">
        <v>0</v>
      </c>
      <c r="G33" s="195">
        <v>0</v>
      </c>
      <c r="H33" s="195">
        <v>0</v>
      </c>
      <c r="I33" s="196" t="s">
        <v>408</v>
      </c>
      <c r="J33" s="196" t="s">
        <v>408</v>
      </c>
      <c r="K33" s="196" t="s">
        <v>408</v>
      </c>
      <c r="L33" s="196" t="s">
        <v>408</v>
      </c>
      <c r="M33" s="196" t="s">
        <v>408</v>
      </c>
      <c r="N33" s="196" t="s">
        <v>408</v>
      </c>
    </row>
    <row r="34" spans="1:14" s="180" customFormat="1" ht="38.25" x14ac:dyDescent="0.2">
      <c r="A34" s="109" t="s">
        <v>50</v>
      </c>
      <c r="B34" s="112" t="s">
        <v>52</v>
      </c>
      <c r="C34" s="179"/>
      <c r="D34" s="255">
        <v>0</v>
      </c>
      <c r="E34" s="200" t="s">
        <v>408</v>
      </c>
      <c r="F34" s="255">
        <v>0</v>
      </c>
      <c r="G34" s="199">
        <v>0</v>
      </c>
      <c r="H34" s="199">
        <v>0</v>
      </c>
      <c r="I34" s="200" t="s">
        <v>408</v>
      </c>
      <c r="J34" s="200" t="s">
        <v>408</v>
      </c>
      <c r="K34" s="200" t="s">
        <v>408</v>
      </c>
      <c r="L34" s="200" t="s">
        <v>408</v>
      </c>
      <c r="M34" s="200" t="s">
        <v>408</v>
      </c>
      <c r="N34" s="200" t="s">
        <v>408</v>
      </c>
    </row>
    <row r="35" spans="1:14" s="180" customFormat="1" ht="38.25" x14ac:dyDescent="0.2">
      <c r="A35" s="109" t="s">
        <v>50</v>
      </c>
      <c r="B35" s="112" t="s">
        <v>53</v>
      </c>
      <c r="C35" s="179"/>
      <c r="D35" s="255">
        <v>0</v>
      </c>
      <c r="E35" s="200" t="s">
        <v>408</v>
      </c>
      <c r="F35" s="255">
        <v>0</v>
      </c>
      <c r="G35" s="199">
        <v>0</v>
      </c>
      <c r="H35" s="199">
        <v>0</v>
      </c>
      <c r="I35" s="200" t="s">
        <v>408</v>
      </c>
      <c r="J35" s="200" t="s">
        <v>408</v>
      </c>
      <c r="K35" s="200" t="s">
        <v>408</v>
      </c>
      <c r="L35" s="200" t="s">
        <v>408</v>
      </c>
      <c r="M35" s="200" t="s">
        <v>408</v>
      </c>
      <c r="N35" s="200" t="s">
        <v>408</v>
      </c>
    </row>
    <row r="36" spans="1:14" s="180" customFormat="1" ht="38.25" x14ac:dyDescent="0.2">
      <c r="A36" s="109" t="s">
        <v>50</v>
      </c>
      <c r="B36" s="112" t="s">
        <v>54</v>
      </c>
      <c r="C36" s="179"/>
      <c r="D36" s="255">
        <v>0</v>
      </c>
      <c r="E36" s="200" t="s">
        <v>408</v>
      </c>
      <c r="F36" s="255">
        <v>0</v>
      </c>
      <c r="G36" s="199">
        <v>0</v>
      </c>
      <c r="H36" s="199">
        <v>0</v>
      </c>
      <c r="I36" s="200" t="s">
        <v>408</v>
      </c>
      <c r="J36" s="200" t="s">
        <v>408</v>
      </c>
      <c r="K36" s="200" t="s">
        <v>408</v>
      </c>
      <c r="L36" s="200" t="s">
        <v>408</v>
      </c>
      <c r="M36" s="200" t="s">
        <v>408</v>
      </c>
      <c r="N36" s="200" t="s">
        <v>408</v>
      </c>
    </row>
    <row r="37" spans="1:14" x14ac:dyDescent="0.2">
      <c r="A37" s="134" t="s">
        <v>55</v>
      </c>
      <c r="B37" s="99" t="s">
        <v>51</v>
      </c>
      <c r="C37" s="178"/>
      <c r="D37" s="197">
        <v>0</v>
      </c>
      <c r="E37" s="196" t="s">
        <v>408</v>
      </c>
      <c r="F37" s="197">
        <v>0</v>
      </c>
      <c r="G37" s="195">
        <v>0</v>
      </c>
      <c r="H37" s="195">
        <v>0</v>
      </c>
      <c r="I37" s="196" t="s">
        <v>408</v>
      </c>
      <c r="J37" s="196" t="s">
        <v>408</v>
      </c>
      <c r="K37" s="196" t="s">
        <v>408</v>
      </c>
      <c r="L37" s="196" t="s">
        <v>408</v>
      </c>
      <c r="M37" s="196" t="s">
        <v>408</v>
      </c>
      <c r="N37" s="196" t="s">
        <v>408</v>
      </c>
    </row>
    <row r="38" spans="1:14" s="180" customFormat="1" ht="38.25" x14ac:dyDescent="0.2">
      <c r="A38" s="109" t="s">
        <v>55</v>
      </c>
      <c r="B38" s="112" t="s">
        <v>52</v>
      </c>
      <c r="C38" s="179"/>
      <c r="D38" s="255">
        <v>0</v>
      </c>
      <c r="E38" s="200" t="s">
        <v>408</v>
      </c>
      <c r="F38" s="255">
        <v>0</v>
      </c>
      <c r="G38" s="199">
        <v>0</v>
      </c>
      <c r="H38" s="199">
        <v>0</v>
      </c>
      <c r="I38" s="200" t="s">
        <v>408</v>
      </c>
      <c r="J38" s="200" t="s">
        <v>408</v>
      </c>
      <c r="K38" s="200" t="s">
        <v>408</v>
      </c>
      <c r="L38" s="200" t="s">
        <v>408</v>
      </c>
      <c r="M38" s="200" t="s">
        <v>408</v>
      </c>
      <c r="N38" s="200" t="s">
        <v>408</v>
      </c>
    </row>
    <row r="39" spans="1:14" s="180" customFormat="1" ht="38.25" x14ac:dyDescent="0.2">
      <c r="A39" s="109" t="s">
        <v>55</v>
      </c>
      <c r="B39" s="112" t="s">
        <v>53</v>
      </c>
      <c r="C39" s="179"/>
      <c r="D39" s="255">
        <v>0</v>
      </c>
      <c r="E39" s="200" t="s">
        <v>408</v>
      </c>
      <c r="F39" s="255">
        <v>0</v>
      </c>
      <c r="G39" s="199">
        <v>0</v>
      </c>
      <c r="H39" s="199">
        <v>0</v>
      </c>
      <c r="I39" s="200" t="s">
        <v>408</v>
      </c>
      <c r="J39" s="200" t="s">
        <v>408</v>
      </c>
      <c r="K39" s="200" t="s">
        <v>408</v>
      </c>
      <c r="L39" s="200" t="s">
        <v>408</v>
      </c>
      <c r="M39" s="200" t="s">
        <v>408</v>
      </c>
      <c r="N39" s="200" t="s">
        <v>408</v>
      </c>
    </row>
    <row r="40" spans="1:14" s="180" customFormat="1" ht="38.25" x14ac:dyDescent="0.2">
      <c r="A40" s="109" t="s">
        <v>55</v>
      </c>
      <c r="B40" s="112" t="s">
        <v>56</v>
      </c>
      <c r="C40" s="179"/>
      <c r="D40" s="255">
        <v>0</v>
      </c>
      <c r="E40" s="200" t="s">
        <v>408</v>
      </c>
      <c r="F40" s="255">
        <v>0</v>
      </c>
      <c r="G40" s="199">
        <v>0</v>
      </c>
      <c r="H40" s="199">
        <v>0</v>
      </c>
      <c r="I40" s="200" t="s">
        <v>408</v>
      </c>
      <c r="J40" s="200" t="s">
        <v>408</v>
      </c>
      <c r="K40" s="200" t="s">
        <v>408</v>
      </c>
      <c r="L40" s="200" t="s">
        <v>408</v>
      </c>
      <c r="M40" s="200" t="s">
        <v>408</v>
      </c>
      <c r="N40" s="200" t="s">
        <v>408</v>
      </c>
    </row>
    <row r="41" spans="1:14" ht="38.25" x14ac:dyDescent="0.2">
      <c r="A41" s="98" t="s">
        <v>57</v>
      </c>
      <c r="B41" s="99" t="s">
        <v>58</v>
      </c>
      <c r="C41" s="178"/>
      <c r="D41" s="197">
        <f t="shared" ref="D41" si="25">SUM(D42:D43)</f>
        <v>0</v>
      </c>
      <c r="E41" s="196" t="s">
        <v>408</v>
      </c>
      <c r="F41" s="197">
        <f t="shared" ref="F41" si="26">SUM(F42:F43)</f>
        <v>0</v>
      </c>
      <c r="G41" s="195">
        <f t="shared" ref="G41:H41" si="27">SUM(G42:G43)</f>
        <v>0</v>
      </c>
      <c r="H41" s="195">
        <f t="shared" si="27"/>
        <v>0</v>
      </c>
      <c r="I41" s="196" t="s">
        <v>408</v>
      </c>
      <c r="J41" s="196" t="s">
        <v>408</v>
      </c>
      <c r="K41" s="196" t="s">
        <v>408</v>
      </c>
      <c r="L41" s="196" t="s">
        <v>408</v>
      </c>
      <c r="M41" s="196" t="s">
        <v>408</v>
      </c>
      <c r="N41" s="196" t="s">
        <v>408</v>
      </c>
    </row>
    <row r="42" spans="1:14" s="180" customFormat="1" ht="25.5" x14ac:dyDescent="0.2">
      <c r="A42" s="109" t="s">
        <v>59</v>
      </c>
      <c r="B42" s="112" t="s">
        <v>60</v>
      </c>
      <c r="C42" s="179"/>
      <c r="D42" s="255">
        <v>0</v>
      </c>
      <c r="E42" s="200" t="s">
        <v>408</v>
      </c>
      <c r="F42" s="255">
        <v>0</v>
      </c>
      <c r="G42" s="199">
        <v>0</v>
      </c>
      <c r="H42" s="199">
        <v>0</v>
      </c>
      <c r="I42" s="200" t="s">
        <v>408</v>
      </c>
      <c r="J42" s="200" t="s">
        <v>408</v>
      </c>
      <c r="K42" s="200" t="s">
        <v>408</v>
      </c>
      <c r="L42" s="200" t="s">
        <v>408</v>
      </c>
      <c r="M42" s="200" t="s">
        <v>408</v>
      </c>
      <c r="N42" s="200" t="s">
        <v>408</v>
      </c>
    </row>
    <row r="43" spans="1:14" s="180" customFormat="1" ht="38.25" x14ac:dyDescent="0.2">
      <c r="A43" s="109" t="s">
        <v>61</v>
      </c>
      <c r="B43" s="112" t="s">
        <v>62</v>
      </c>
      <c r="C43" s="179"/>
      <c r="D43" s="255">
        <v>0</v>
      </c>
      <c r="E43" s="200" t="s">
        <v>408</v>
      </c>
      <c r="F43" s="255">
        <v>0</v>
      </c>
      <c r="G43" s="199">
        <v>0</v>
      </c>
      <c r="H43" s="199">
        <v>0</v>
      </c>
      <c r="I43" s="200" t="s">
        <v>408</v>
      </c>
      <c r="J43" s="200" t="s">
        <v>408</v>
      </c>
      <c r="K43" s="200" t="s">
        <v>408</v>
      </c>
      <c r="L43" s="200" t="s">
        <v>408</v>
      </c>
      <c r="M43" s="200" t="s">
        <v>408</v>
      </c>
      <c r="N43" s="200" t="s">
        <v>408</v>
      </c>
    </row>
    <row r="44" spans="1:14" x14ac:dyDescent="0.2">
      <c r="A44" s="181" t="s">
        <v>63</v>
      </c>
      <c r="B44" s="182" t="s">
        <v>64</v>
      </c>
      <c r="C44" s="183"/>
      <c r="D44" s="201">
        <f>D45+D85</f>
        <v>1.26</v>
      </c>
      <c r="E44" s="202" t="s">
        <v>408</v>
      </c>
      <c r="F44" s="201">
        <f>F45+F85</f>
        <v>0</v>
      </c>
      <c r="G44" s="203">
        <f>G45+G85</f>
        <v>16</v>
      </c>
      <c r="H44" s="203">
        <f>H45+H85</f>
        <v>0</v>
      </c>
      <c r="I44" s="202" t="s">
        <v>408</v>
      </c>
      <c r="J44" s="202" t="s">
        <v>408</v>
      </c>
      <c r="K44" s="202" t="s">
        <v>408</v>
      </c>
      <c r="L44" s="202" t="s">
        <v>408</v>
      </c>
      <c r="M44" s="202" t="s">
        <v>408</v>
      </c>
      <c r="N44" s="202" t="s">
        <v>408</v>
      </c>
    </row>
    <row r="45" spans="1:14" ht="25.5" x14ac:dyDescent="0.2">
      <c r="A45" s="98" t="s">
        <v>65</v>
      </c>
      <c r="B45" s="99" t="s">
        <v>66</v>
      </c>
      <c r="C45" s="178"/>
      <c r="D45" s="197">
        <f>D46+D84</f>
        <v>1.26</v>
      </c>
      <c r="E45" s="196" t="s">
        <v>408</v>
      </c>
      <c r="F45" s="197">
        <f>F46+F84</f>
        <v>0</v>
      </c>
      <c r="G45" s="195">
        <f>G46+G84</f>
        <v>16</v>
      </c>
      <c r="H45" s="195">
        <f>H46+H84</f>
        <v>0</v>
      </c>
      <c r="I45" s="196" t="s">
        <v>408</v>
      </c>
      <c r="J45" s="196" t="s">
        <v>408</v>
      </c>
      <c r="K45" s="196" t="s">
        <v>408</v>
      </c>
      <c r="L45" s="196" t="s">
        <v>408</v>
      </c>
      <c r="M45" s="196" t="s">
        <v>408</v>
      </c>
      <c r="N45" s="196" t="s">
        <v>408</v>
      </c>
    </row>
    <row r="46" spans="1:14" x14ac:dyDescent="0.2">
      <c r="A46" s="208" t="s">
        <v>67</v>
      </c>
      <c r="B46" s="182" t="s">
        <v>68</v>
      </c>
      <c r="C46" s="183"/>
      <c r="D46" s="201">
        <f>SUM(D47:D83)</f>
        <v>1.26</v>
      </c>
      <c r="E46" s="202" t="s">
        <v>408</v>
      </c>
      <c r="F46" s="201">
        <f>SUM(F47:F83)</f>
        <v>0</v>
      </c>
      <c r="G46" s="203">
        <f>SUM(G47:G83)</f>
        <v>16</v>
      </c>
      <c r="H46" s="203">
        <f>SUM(H47:H83)</f>
        <v>0</v>
      </c>
      <c r="I46" s="202" t="s">
        <v>408</v>
      </c>
      <c r="J46" s="202" t="s">
        <v>408</v>
      </c>
      <c r="K46" s="202" t="s">
        <v>408</v>
      </c>
      <c r="L46" s="202" t="s">
        <v>408</v>
      </c>
      <c r="M46" s="202" t="s">
        <v>408</v>
      </c>
      <c r="N46" s="202" t="s">
        <v>408</v>
      </c>
    </row>
    <row r="47" spans="1:14" ht="25.5" x14ac:dyDescent="0.2">
      <c r="A47" s="100" t="s">
        <v>67</v>
      </c>
      <c r="B47" s="53" t="s">
        <v>275</v>
      </c>
      <c r="C47" s="156" t="s">
        <v>340</v>
      </c>
      <c r="D47" s="256">
        <v>0</v>
      </c>
      <c r="E47" s="205" t="s">
        <v>408</v>
      </c>
      <c r="F47" s="256">
        <v>0</v>
      </c>
      <c r="G47" s="204">
        <v>0</v>
      </c>
      <c r="H47" s="204">
        <v>0</v>
      </c>
      <c r="I47" s="205" t="s">
        <v>408</v>
      </c>
      <c r="J47" s="205" t="s">
        <v>408</v>
      </c>
      <c r="K47" s="205" t="s">
        <v>408</v>
      </c>
      <c r="L47" s="205" t="s">
        <v>408</v>
      </c>
      <c r="M47" s="205" t="s">
        <v>408</v>
      </c>
      <c r="N47" s="205" t="s">
        <v>408</v>
      </c>
    </row>
    <row r="48" spans="1:14" ht="25.5" x14ac:dyDescent="0.2">
      <c r="A48" s="100" t="s">
        <v>67</v>
      </c>
      <c r="B48" s="53" t="s">
        <v>276</v>
      </c>
      <c r="C48" s="156" t="s">
        <v>341</v>
      </c>
      <c r="D48" s="256">
        <v>0</v>
      </c>
      <c r="E48" s="205" t="s">
        <v>408</v>
      </c>
      <c r="F48" s="256">
        <v>0</v>
      </c>
      <c r="G48" s="204">
        <v>0</v>
      </c>
      <c r="H48" s="204">
        <v>0</v>
      </c>
      <c r="I48" s="205" t="s">
        <v>408</v>
      </c>
      <c r="J48" s="205" t="s">
        <v>408</v>
      </c>
      <c r="K48" s="205" t="s">
        <v>408</v>
      </c>
      <c r="L48" s="205" t="s">
        <v>408</v>
      </c>
      <c r="M48" s="205" t="s">
        <v>408</v>
      </c>
      <c r="N48" s="205" t="s">
        <v>408</v>
      </c>
    </row>
    <row r="49" spans="1:14" ht="25.5" x14ac:dyDescent="0.2">
      <c r="A49" s="100" t="s">
        <v>67</v>
      </c>
      <c r="B49" s="138" t="s">
        <v>277</v>
      </c>
      <c r="C49" s="156" t="s">
        <v>342</v>
      </c>
      <c r="D49" s="256">
        <v>0</v>
      </c>
      <c r="E49" s="205" t="s">
        <v>408</v>
      </c>
      <c r="F49" s="256">
        <v>0</v>
      </c>
      <c r="G49" s="204">
        <v>16</v>
      </c>
      <c r="H49" s="204">
        <v>0</v>
      </c>
      <c r="I49" s="358">
        <v>2026</v>
      </c>
      <c r="J49" s="358">
        <v>2026</v>
      </c>
      <c r="K49" s="205" t="s">
        <v>427</v>
      </c>
      <c r="L49" s="205" t="s">
        <v>428</v>
      </c>
      <c r="M49" s="205" t="s">
        <v>428</v>
      </c>
      <c r="N49" s="205" t="s">
        <v>428</v>
      </c>
    </row>
    <row r="50" spans="1:14" ht="25.5" x14ac:dyDescent="0.2">
      <c r="A50" s="100" t="s">
        <v>67</v>
      </c>
      <c r="B50" s="138" t="s">
        <v>278</v>
      </c>
      <c r="C50" s="156" t="s">
        <v>343</v>
      </c>
      <c r="D50" s="256">
        <v>0</v>
      </c>
      <c r="E50" s="205" t="s">
        <v>408</v>
      </c>
      <c r="F50" s="256">
        <v>0</v>
      </c>
      <c r="G50" s="204">
        <v>0</v>
      </c>
      <c r="H50" s="204">
        <v>0</v>
      </c>
      <c r="I50" s="205" t="s">
        <v>408</v>
      </c>
      <c r="J50" s="205" t="s">
        <v>408</v>
      </c>
      <c r="K50" s="205" t="s">
        <v>408</v>
      </c>
      <c r="L50" s="205" t="s">
        <v>408</v>
      </c>
      <c r="M50" s="205" t="s">
        <v>408</v>
      </c>
      <c r="N50" s="205" t="s">
        <v>408</v>
      </c>
    </row>
    <row r="51" spans="1:14" ht="25.5" x14ac:dyDescent="0.2">
      <c r="A51" s="134" t="s">
        <v>67</v>
      </c>
      <c r="B51" s="53" t="s">
        <v>279</v>
      </c>
      <c r="C51" s="156" t="s">
        <v>344</v>
      </c>
      <c r="D51" s="256">
        <v>0</v>
      </c>
      <c r="E51" s="205" t="s">
        <v>408</v>
      </c>
      <c r="F51" s="256">
        <v>0</v>
      </c>
      <c r="G51" s="204">
        <v>0</v>
      </c>
      <c r="H51" s="204">
        <v>0</v>
      </c>
      <c r="I51" s="205" t="s">
        <v>408</v>
      </c>
      <c r="J51" s="205" t="s">
        <v>408</v>
      </c>
      <c r="K51" s="205" t="s">
        <v>408</v>
      </c>
      <c r="L51" s="205" t="s">
        <v>408</v>
      </c>
      <c r="M51" s="205" t="s">
        <v>408</v>
      </c>
      <c r="N51" s="205" t="s">
        <v>408</v>
      </c>
    </row>
    <row r="52" spans="1:14" ht="25.5" x14ac:dyDescent="0.2">
      <c r="A52" s="100" t="s">
        <v>67</v>
      </c>
      <c r="B52" s="53" t="s">
        <v>280</v>
      </c>
      <c r="C52" s="156" t="s">
        <v>345</v>
      </c>
      <c r="D52" s="256">
        <v>0</v>
      </c>
      <c r="E52" s="205" t="s">
        <v>408</v>
      </c>
      <c r="F52" s="256">
        <v>0</v>
      </c>
      <c r="G52" s="204">
        <v>0</v>
      </c>
      <c r="H52" s="204">
        <v>0</v>
      </c>
      <c r="I52" s="205" t="s">
        <v>408</v>
      </c>
      <c r="J52" s="205" t="s">
        <v>408</v>
      </c>
      <c r="K52" s="205" t="s">
        <v>408</v>
      </c>
      <c r="L52" s="205" t="s">
        <v>408</v>
      </c>
      <c r="M52" s="205" t="s">
        <v>408</v>
      </c>
      <c r="N52" s="205" t="s">
        <v>408</v>
      </c>
    </row>
    <row r="53" spans="1:14" ht="25.5" x14ac:dyDescent="0.2">
      <c r="A53" s="134" t="s">
        <v>67</v>
      </c>
      <c r="B53" s="53" t="s">
        <v>281</v>
      </c>
      <c r="C53" s="156" t="s">
        <v>346</v>
      </c>
      <c r="D53" s="256">
        <v>0</v>
      </c>
      <c r="E53" s="205" t="s">
        <v>408</v>
      </c>
      <c r="F53" s="256">
        <v>0</v>
      </c>
      <c r="G53" s="204">
        <v>0</v>
      </c>
      <c r="H53" s="204">
        <v>0</v>
      </c>
      <c r="I53" s="205" t="s">
        <v>408</v>
      </c>
      <c r="J53" s="205" t="s">
        <v>408</v>
      </c>
      <c r="K53" s="205" t="s">
        <v>408</v>
      </c>
      <c r="L53" s="205" t="s">
        <v>408</v>
      </c>
      <c r="M53" s="205" t="s">
        <v>408</v>
      </c>
      <c r="N53" s="205" t="s">
        <v>408</v>
      </c>
    </row>
    <row r="54" spans="1:14" ht="25.5" x14ac:dyDescent="0.2">
      <c r="A54" s="100" t="s">
        <v>67</v>
      </c>
      <c r="B54" s="53" t="s">
        <v>282</v>
      </c>
      <c r="C54" s="156" t="s">
        <v>347</v>
      </c>
      <c r="D54" s="256">
        <v>0</v>
      </c>
      <c r="E54" s="205" t="s">
        <v>408</v>
      </c>
      <c r="F54" s="256">
        <v>0</v>
      </c>
      <c r="G54" s="204">
        <v>0</v>
      </c>
      <c r="H54" s="204">
        <v>0</v>
      </c>
      <c r="I54" s="205" t="s">
        <v>408</v>
      </c>
      <c r="J54" s="205" t="s">
        <v>408</v>
      </c>
      <c r="K54" s="205" t="s">
        <v>408</v>
      </c>
      <c r="L54" s="205" t="s">
        <v>408</v>
      </c>
      <c r="M54" s="205" t="s">
        <v>408</v>
      </c>
      <c r="N54" s="205" t="s">
        <v>408</v>
      </c>
    </row>
    <row r="55" spans="1:14" ht="25.5" x14ac:dyDescent="0.2">
      <c r="A55" s="134" t="s">
        <v>67</v>
      </c>
      <c r="B55" s="53" t="s">
        <v>283</v>
      </c>
      <c r="C55" s="156" t="s">
        <v>348</v>
      </c>
      <c r="D55" s="256">
        <v>0</v>
      </c>
      <c r="E55" s="205" t="s">
        <v>408</v>
      </c>
      <c r="F55" s="256">
        <v>0</v>
      </c>
      <c r="G55" s="204">
        <v>0</v>
      </c>
      <c r="H55" s="204">
        <v>0</v>
      </c>
      <c r="I55" s="205" t="s">
        <v>408</v>
      </c>
      <c r="J55" s="205" t="s">
        <v>408</v>
      </c>
      <c r="K55" s="205" t="s">
        <v>408</v>
      </c>
      <c r="L55" s="205" t="s">
        <v>408</v>
      </c>
      <c r="M55" s="205" t="s">
        <v>408</v>
      </c>
      <c r="N55" s="205" t="s">
        <v>408</v>
      </c>
    </row>
    <row r="56" spans="1:14" ht="25.5" x14ac:dyDescent="0.2">
      <c r="A56" s="100" t="s">
        <v>67</v>
      </c>
      <c r="B56" s="53" t="s">
        <v>284</v>
      </c>
      <c r="C56" s="156" t="s">
        <v>349</v>
      </c>
      <c r="D56" s="256">
        <v>0</v>
      </c>
      <c r="E56" s="205" t="s">
        <v>408</v>
      </c>
      <c r="F56" s="256">
        <v>0</v>
      </c>
      <c r="G56" s="204">
        <v>0</v>
      </c>
      <c r="H56" s="204">
        <v>0</v>
      </c>
      <c r="I56" s="205" t="s">
        <v>408</v>
      </c>
      <c r="J56" s="205" t="s">
        <v>408</v>
      </c>
      <c r="K56" s="205" t="s">
        <v>408</v>
      </c>
      <c r="L56" s="205" t="s">
        <v>408</v>
      </c>
      <c r="M56" s="205" t="s">
        <v>408</v>
      </c>
      <c r="N56" s="205" t="s">
        <v>408</v>
      </c>
    </row>
    <row r="57" spans="1:14" ht="25.5" x14ac:dyDescent="0.2">
      <c r="A57" s="215" t="s">
        <v>67</v>
      </c>
      <c r="B57" s="53" t="s">
        <v>285</v>
      </c>
      <c r="C57" s="156" t="s">
        <v>350</v>
      </c>
      <c r="D57" s="256">
        <v>0</v>
      </c>
      <c r="E57" s="205" t="s">
        <v>408</v>
      </c>
      <c r="F57" s="256">
        <v>0</v>
      </c>
      <c r="G57" s="204">
        <v>0</v>
      </c>
      <c r="H57" s="204">
        <v>0</v>
      </c>
      <c r="I57" s="205" t="s">
        <v>408</v>
      </c>
      <c r="J57" s="205" t="s">
        <v>408</v>
      </c>
      <c r="K57" s="205" t="s">
        <v>408</v>
      </c>
      <c r="L57" s="205" t="s">
        <v>408</v>
      </c>
      <c r="M57" s="205" t="s">
        <v>408</v>
      </c>
      <c r="N57" s="205" t="s">
        <v>408</v>
      </c>
    </row>
    <row r="58" spans="1:14" ht="25.5" x14ac:dyDescent="0.2">
      <c r="A58" s="100" t="s">
        <v>67</v>
      </c>
      <c r="B58" s="138" t="s">
        <v>286</v>
      </c>
      <c r="C58" s="156" t="s">
        <v>351</v>
      </c>
      <c r="D58" s="256">
        <v>1.26</v>
      </c>
      <c r="E58" s="205" t="s">
        <v>408</v>
      </c>
      <c r="F58" s="256">
        <v>0</v>
      </c>
      <c r="G58" s="204">
        <v>0</v>
      </c>
      <c r="H58" s="204">
        <v>0</v>
      </c>
      <c r="I58" s="358">
        <v>2026</v>
      </c>
      <c r="J58" s="358">
        <v>2026</v>
      </c>
      <c r="K58" s="205" t="s">
        <v>427</v>
      </c>
      <c r="L58" s="205" t="s">
        <v>428</v>
      </c>
      <c r="M58" s="205" t="s">
        <v>428</v>
      </c>
      <c r="N58" s="205" t="s">
        <v>428</v>
      </c>
    </row>
    <row r="59" spans="1:14" ht="25.5" x14ac:dyDescent="0.2">
      <c r="A59" s="134" t="s">
        <v>67</v>
      </c>
      <c r="B59" s="138" t="s">
        <v>287</v>
      </c>
      <c r="C59" s="156" t="s">
        <v>352</v>
      </c>
      <c r="D59" s="256">
        <v>0</v>
      </c>
      <c r="E59" s="205" t="s">
        <v>408</v>
      </c>
      <c r="F59" s="256">
        <v>0</v>
      </c>
      <c r="G59" s="204">
        <v>0</v>
      </c>
      <c r="H59" s="204">
        <v>0</v>
      </c>
      <c r="I59" s="205" t="s">
        <v>408</v>
      </c>
      <c r="J59" s="205" t="s">
        <v>408</v>
      </c>
      <c r="K59" s="205" t="s">
        <v>408</v>
      </c>
      <c r="L59" s="205" t="s">
        <v>408</v>
      </c>
      <c r="M59" s="205" t="s">
        <v>408</v>
      </c>
      <c r="N59" s="205" t="s">
        <v>408</v>
      </c>
    </row>
    <row r="60" spans="1:14" ht="25.5" x14ac:dyDescent="0.2">
      <c r="A60" s="100" t="s">
        <v>67</v>
      </c>
      <c r="B60" s="53" t="s">
        <v>288</v>
      </c>
      <c r="C60" s="156" t="s">
        <v>353</v>
      </c>
      <c r="D60" s="256">
        <v>0</v>
      </c>
      <c r="E60" s="205" t="s">
        <v>408</v>
      </c>
      <c r="F60" s="256">
        <v>0</v>
      </c>
      <c r="G60" s="204">
        <v>0</v>
      </c>
      <c r="H60" s="204">
        <v>0</v>
      </c>
      <c r="I60" s="205" t="s">
        <v>408</v>
      </c>
      <c r="J60" s="205" t="s">
        <v>408</v>
      </c>
      <c r="K60" s="205" t="s">
        <v>408</v>
      </c>
      <c r="L60" s="205" t="s">
        <v>408</v>
      </c>
      <c r="M60" s="205" t="s">
        <v>408</v>
      </c>
      <c r="N60" s="205" t="s">
        <v>408</v>
      </c>
    </row>
    <row r="61" spans="1:14" ht="25.5" x14ac:dyDescent="0.2">
      <c r="A61" s="134" t="s">
        <v>67</v>
      </c>
      <c r="B61" s="53" t="s">
        <v>289</v>
      </c>
      <c r="C61" s="156" t="s">
        <v>354</v>
      </c>
      <c r="D61" s="256">
        <v>0</v>
      </c>
      <c r="E61" s="205" t="s">
        <v>408</v>
      </c>
      <c r="F61" s="256">
        <v>0</v>
      </c>
      <c r="G61" s="204">
        <v>0</v>
      </c>
      <c r="H61" s="204">
        <v>0</v>
      </c>
      <c r="I61" s="205" t="s">
        <v>408</v>
      </c>
      <c r="J61" s="205" t="s">
        <v>408</v>
      </c>
      <c r="K61" s="205" t="s">
        <v>408</v>
      </c>
      <c r="L61" s="205" t="s">
        <v>408</v>
      </c>
      <c r="M61" s="205" t="s">
        <v>408</v>
      </c>
      <c r="N61" s="205" t="s">
        <v>408</v>
      </c>
    </row>
    <row r="62" spans="1:14" ht="25.5" x14ac:dyDescent="0.2">
      <c r="A62" s="100" t="s">
        <v>67</v>
      </c>
      <c r="B62" s="53" t="s">
        <v>290</v>
      </c>
      <c r="C62" s="156" t="s">
        <v>355</v>
      </c>
      <c r="D62" s="256">
        <v>0</v>
      </c>
      <c r="E62" s="205" t="s">
        <v>408</v>
      </c>
      <c r="F62" s="256">
        <v>0</v>
      </c>
      <c r="G62" s="204">
        <v>0</v>
      </c>
      <c r="H62" s="204">
        <v>0</v>
      </c>
      <c r="I62" s="205" t="s">
        <v>408</v>
      </c>
      <c r="J62" s="205" t="s">
        <v>408</v>
      </c>
      <c r="K62" s="205" t="s">
        <v>408</v>
      </c>
      <c r="L62" s="205" t="s">
        <v>408</v>
      </c>
      <c r="M62" s="205" t="s">
        <v>408</v>
      </c>
      <c r="N62" s="205" t="s">
        <v>408</v>
      </c>
    </row>
    <row r="63" spans="1:14" ht="25.5" x14ac:dyDescent="0.2">
      <c r="A63" s="134" t="s">
        <v>67</v>
      </c>
      <c r="B63" s="53" t="s">
        <v>291</v>
      </c>
      <c r="C63" s="156" t="s">
        <v>356</v>
      </c>
      <c r="D63" s="256">
        <v>0</v>
      </c>
      <c r="E63" s="205" t="s">
        <v>408</v>
      </c>
      <c r="F63" s="256">
        <v>0</v>
      </c>
      <c r="G63" s="204">
        <v>0</v>
      </c>
      <c r="H63" s="204">
        <v>0</v>
      </c>
      <c r="I63" s="205" t="s">
        <v>408</v>
      </c>
      <c r="J63" s="205" t="s">
        <v>408</v>
      </c>
      <c r="K63" s="205" t="s">
        <v>408</v>
      </c>
      <c r="L63" s="205" t="s">
        <v>408</v>
      </c>
      <c r="M63" s="205" t="s">
        <v>408</v>
      </c>
      <c r="N63" s="205" t="s">
        <v>408</v>
      </c>
    </row>
    <row r="64" spans="1:14" ht="25.5" x14ac:dyDescent="0.2">
      <c r="A64" s="100" t="s">
        <v>67</v>
      </c>
      <c r="B64" s="53" t="s">
        <v>292</v>
      </c>
      <c r="C64" s="156" t="s">
        <v>357</v>
      </c>
      <c r="D64" s="256">
        <v>0</v>
      </c>
      <c r="E64" s="205" t="s">
        <v>408</v>
      </c>
      <c r="F64" s="256">
        <v>0</v>
      </c>
      <c r="G64" s="204">
        <v>0</v>
      </c>
      <c r="H64" s="204">
        <v>0</v>
      </c>
      <c r="I64" s="205" t="s">
        <v>408</v>
      </c>
      <c r="J64" s="205" t="s">
        <v>408</v>
      </c>
      <c r="K64" s="205" t="s">
        <v>408</v>
      </c>
      <c r="L64" s="205" t="s">
        <v>408</v>
      </c>
      <c r="M64" s="205" t="s">
        <v>408</v>
      </c>
      <c r="N64" s="205" t="s">
        <v>408</v>
      </c>
    </row>
    <row r="65" spans="1:14" ht="25.5" x14ac:dyDescent="0.2">
      <c r="A65" s="134" t="s">
        <v>67</v>
      </c>
      <c r="B65" s="53" t="s">
        <v>293</v>
      </c>
      <c r="C65" s="156" t="s">
        <v>358</v>
      </c>
      <c r="D65" s="256">
        <v>0</v>
      </c>
      <c r="E65" s="205" t="s">
        <v>408</v>
      </c>
      <c r="F65" s="256">
        <v>0</v>
      </c>
      <c r="G65" s="204">
        <v>0</v>
      </c>
      <c r="H65" s="204">
        <v>0</v>
      </c>
      <c r="I65" s="205" t="s">
        <v>408</v>
      </c>
      <c r="J65" s="205" t="s">
        <v>408</v>
      </c>
      <c r="K65" s="205" t="s">
        <v>408</v>
      </c>
      <c r="L65" s="205" t="s">
        <v>408</v>
      </c>
      <c r="M65" s="205" t="s">
        <v>408</v>
      </c>
      <c r="N65" s="205" t="s">
        <v>408</v>
      </c>
    </row>
    <row r="66" spans="1:14" ht="25.5" x14ac:dyDescent="0.2">
      <c r="A66" s="100" t="s">
        <v>67</v>
      </c>
      <c r="B66" s="53" t="s">
        <v>294</v>
      </c>
      <c r="C66" s="156" t="s">
        <v>359</v>
      </c>
      <c r="D66" s="256">
        <v>0</v>
      </c>
      <c r="E66" s="205" t="s">
        <v>408</v>
      </c>
      <c r="F66" s="256">
        <v>0</v>
      </c>
      <c r="G66" s="204">
        <v>0</v>
      </c>
      <c r="H66" s="204">
        <v>0</v>
      </c>
      <c r="I66" s="205" t="s">
        <v>408</v>
      </c>
      <c r="J66" s="205" t="s">
        <v>408</v>
      </c>
      <c r="K66" s="205" t="s">
        <v>408</v>
      </c>
      <c r="L66" s="205" t="s">
        <v>408</v>
      </c>
      <c r="M66" s="205" t="s">
        <v>408</v>
      </c>
      <c r="N66" s="205" t="s">
        <v>408</v>
      </c>
    </row>
    <row r="67" spans="1:14" ht="25.5" x14ac:dyDescent="0.2">
      <c r="A67" s="215" t="s">
        <v>67</v>
      </c>
      <c r="B67" s="53" t="s">
        <v>295</v>
      </c>
      <c r="C67" s="156" t="s">
        <v>360</v>
      </c>
      <c r="D67" s="256">
        <v>0</v>
      </c>
      <c r="E67" s="205" t="s">
        <v>408</v>
      </c>
      <c r="F67" s="256">
        <v>0</v>
      </c>
      <c r="G67" s="204">
        <v>0</v>
      </c>
      <c r="H67" s="204">
        <v>0</v>
      </c>
      <c r="I67" s="205" t="s">
        <v>408</v>
      </c>
      <c r="J67" s="205" t="s">
        <v>408</v>
      </c>
      <c r="K67" s="205" t="s">
        <v>408</v>
      </c>
      <c r="L67" s="205" t="s">
        <v>408</v>
      </c>
      <c r="M67" s="205" t="s">
        <v>408</v>
      </c>
      <c r="N67" s="205" t="s">
        <v>408</v>
      </c>
    </row>
    <row r="68" spans="1:14" ht="25.5" x14ac:dyDescent="0.2">
      <c r="A68" s="100" t="s">
        <v>67</v>
      </c>
      <c r="B68" s="53" t="s">
        <v>296</v>
      </c>
      <c r="C68" s="156" t="s">
        <v>361</v>
      </c>
      <c r="D68" s="256">
        <v>0</v>
      </c>
      <c r="E68" s="205" t="s">
        <v>408</v>
      </c>
      <c r="F68" s="256">
        <v>0</v>
      </c>
      <c r="G68" s="204">
        <v>0</v>
      </c>
      <c r="H68" s="204">
        <v>0</v>
      </c>
      <c r="I68" s="205" t="s">
        <v>408</v>
      </c>
      <c r="J68" s="205" t="s">
        <v>408</v>
      </c>
      <c r="K68" s="205" t="s">
        <v>408</v>
      </c>
      <c r="L68" s="205" t="s">
        <v>408</v>
      </c>
      <c r="M68" s="205" t="s">
        <v>408</v>
      </c>
      <c r="N68" s="205" t="s">
        <v>408</v>
      </c>
    </row>
    <row r="69" spans="1:14" ht="25.5" x14ac:dyDescent="0.2">
      <c r="A69" s="215" t="s">
        <v>67</v>
      </c>
      <c r="B69" s="53" t="s">
        <v>297</v>
      </c>
      <c r="C69" s="156" t="s">
        <v>362</v>
      </c>
      <c r="D69" s="256">
        <v>0</v>
      </c>
      <c r="E69" s="205" t="s">
        <v>408</v>
      </c>
      <c r="F69" s="256">
        <v>0</v>
      </c>
      <c r="G69" s="204">
        <v>0</v>
      </c>
      <c r="H69" s="204">
        <v>0</v>
      </c>
      <c r="I69" s="205" t="s">
        <v>408</v>
      </c>
      <c r="J69" s="205" t="s">
        <v>408</v>
      </c>
      <c r="K69" s="205" t="s">
        <v>408</v>
      </c>
      <c r="L69" s="205" t="s">
        <v>408</v>
      </c>
      <c r="M69" s="205" t="s">
        <v>408</v>
      </c>
      <c r="N69" s="205" t="s">
        <v>408</v>
      </c>
    </row>
    <row r="70" spans="1:14" ht="39" customHeight="1" x14ac:dyDescent="0.2">
      <c r="A70" s="134" t="s">
        <v>67</v>
      </c>
      <c r="B70" s="138" t="s">
        <v>298</v>
      </c>
      <c r="C70" s="156" t="s">
        <v>363</v>
      </c>
      <c r="D70" s="257">
        <v>0</v>
      </c>
      <c r="E70" s="205" t="s">
        <v>408</v>
      </c>
      <c r="F70" s="256">
        <v>0</v>
      </c>
      <c r="G70" s="204">
        <v>0</v>
      </c>
      <c r="H70" s="204">
        <v>0</v>
      </c>
      <c r="I70" s="205" t="s">
        <v>408</v>
      </c>
      <c r="J70" s="205" t="s">
        <v>408</v>
      </c>
      <c r="K70" s="205" t="s">
        <v>408</v>
      </c>
      <c r="L70" s="205" t="s">
        <v>408</v>
      </c>
      <c r="M70" s="205" t="s">
        <v>408</v>
      </c>
      <c r="N70" s="205" t="s">
        <v>408</v>
      </c>
    </row>
    <row r="71" spans="1:14" ht="39" customHeight="1" x14ac:dyDescent="0.2">
      <c r="A71" s="134" t="s">
        <v>67</v>
      </c>
      <c r="B71" s="53" t="s">
        <v>299</v>
      </c>
      <c r="C71" s="156" t="s">
        <v>364</v>
      </c>
      <c r="D71" s="257">
        <v>0</v>
      </c>
      <c r="E71" s="205" t="s">
        <v>408</v>
      </c>
      <c r="F71" s="256">
        <v>0</v>
      </c>
      <c r="G71" s="204">
        <v>0</v>
      </c>
      <c r="H71" s="204">
        <v>0</v>
      </c>
      <c r="I71" s="205" t="s">
        <v>408</v>
      </c>
      <c r="J71" s="205" t="s">
        <v>408</v>
      </c>
      <c r="K71" s="205" t="s">
        <v>408</v>
      </c>
      <c r="L71" s="205" t="s">
        <v>408</v>
      </c>
      <c r="M71" s="205" t="s">
        <v>408</v>
      </c>
      <c r="N71" s="205" t="s">
        <v>408</v>
      </c>
    </row>
    <row r="72" spans="1:14" ht="39" customHeight="1" x14ac:dyDescent="0.2">
      <c r="A72" s="134" t="s">
        <v>67</v>
      </c>
      <c r="B72" s="53" t="s">
        <v>300</v>
      </c>
      <c r="C72" s="156" t="s">
        <v>365</v>
      </c>
      <c r="D72" s="257">
        <v>0</v>
      </c>
      <c r="E72" s="205" t="s">
        <v>408</v>
      </c>
      <c r="F72" s="256">
        <v>0</v>
      </c>
      <c r="G72" s="204">
        <v>0</v>
      </c>
      <c r="H72" s="204">
        <v>0</v>
      </c>
      <c r="I72" s="205" t="s">
        <v>408</v>
      </c>
      <c r="J72" s="205" t="s">
        <v>408</v>
      </c>
      <c r="K72" s="205" t="s">
        <v>408</v>
      </c>
      <c r="L72" s="205" t="s">
        <v>408</v>
      </c>
      <c r="M72" s="205" t="s">
        <v>408</v>
      </c>
      <c r="N72" s="205" t="s">
        <v>408</v>
      </c>
    </row>
    <row r="73" spans="1:14" ht="39" customHeight="1" x14ac:dyDescent="0.2">
      <c r="A73" s="134" t="s">
        <v>67</v>
      </c>
      <c r="B73" s="53" t="s">
        <v>301</v>
      </c>
      <c r="C73" s="156" t="s">
        <v>366</v>
      </c>
      <c r="D73" s="257">
        <v>0</v>
      </c>
      <c r="E73" s="205" t="s">
        <v>408</v>
      </c>
      <c r="F73" s="256">
        <v>0</v>
      </c>
      <c r="G73" s="204">
        <v>0</v>
      </c>
      <c r="H73" s="204">
        <v>0</v>
      </c>
      <c r="I73" s="205" t="s">
        <v>408</v>
      </c>
      <c r="J73" s="205" t="s">
        <v>408</v>
      </c>
      <c r="K73" s="205" t="s">
        <v>408</v>
      </c>
      <c r="L73" s="205" t="s">
        <v>408</v>
      </c>
      <c r="M73" s="205" t="s">
        <v>408</v>
      </c>
      <c r="N73" s="205" t="s">
        <v>408</v>
      </c>
    </row>
    <row r="74" spans="1:14" ht="39" customHeight="1" x14ac:dyDescent="0.2">
      <c r="A74" s="134" t="s">
        <v>67</v>
      </c>
      <c r="B74" s="138" t="s">
        <v>302</v>
      </c>
      <c r="C74" s="156" t="s">
        <v>367</v>
      </c>
      <c r="D74" s="257">
        <v>0</v>
      </c>
      <c r="E74" s="205" t="s">
        <v>408</v>
      </c>
      <c r="F74" s="256">
        <v>0</v>
      </c>
      <c r="G74" s="204">
        <v>0</v>
      </c>
      <c r="H74" s="204">
        <v>0</v>
      </c>
      <c r="I74" s="205" t="s">
        <v>408</v>
      </c>
      <c r="J74" s="205" t="s">
        <v>408</v>
      </c>
      <c r="K74" s="205" t="s">
        <v>408</v>
      </c>
      <c r="L74" s="205" t="s">
        <v>408</v>
      </c>
      <c r="M74" s="205" t="s">
        <v>408</v>
      </c>
      <c r="N74" s="205" t="s">
        <v>408</v>
      </c>
    </row>
    <row r="75" spans="1:14" ht="39" customHeight="1" x14ac:dyDescent="0.2">
      <c r="A75" s="215" t="s">
        <v>67</v>
      </c>
      <c r="B75" s="53" t="s">
        <v>303</v>
      </c>
      <c r="C75" s="156" t="s">
        <v>368</v>
      </c>
      <c r="D75" s="256">
        <v>0</v>
      </c>
      <c r="E75" s="205" t="s">
        <v>408</v>
      </c>
      <c r="F75" s="256">
        <v>0</v>
      </c>
      <c r="G75" s="204">
        <v>0</v>
      </c>
      <c r="H75" s="204">
        <v>0</v>
      </c>
      <c r="I75" s="205" t="s">
        <v>408</v>
      </c>
      <c r="J75" s="205" t="s">
        <v>408</v>
      </c>
      <c r="K75" s="205" t="s">
        <v>408</v>
      </c>
      <c r="L75" s="205" t="s">
        <v>408</v>
      </c>
      <c r="M75" s="205" t="s">
        <v>408</v>
      </c>
      <c r="N75" s="205" t="s">
        <v>408</v>
      </c>
    </row>
    <row r="76" spans="1:14" ht="39" customHeight="1" x14ac:dyDescent="0.2">
      <c r="A76" s="134" t="s">
        <v>67</v>
      </c>
      <c r="B76" s="53" t="s">
        <v>304</v>
      </c>
      <c r="C76" s="156" t="s">
        <v>369</v>
      </c>
      <c r="D76" s="257">
        <v>0</v>
      </c>
      <c r="E76" s="205" t="s">
        <v>408</v>
      </c>
      <c r="F76" s="256">
        <v>0</v>
      </c>
      <c r="G76" s="204">
        <v>0</v>
      </c>
      <c r="H76" s="204">
        <v>0</v>
      </c>
      <c r="I76" s="205" t="s">
        <v>408</v>
      </c>
      <c r="J76" s="205" t="s">
        <v>408</v>
      </c>
      <c r="K76" s="205" t="s">
        <v>408</v>
      </c>
      <c r="L76" s="205" t="s">
        <v>408</v>
      </c>
      <c r="M76" s="205" t="s">
        <v>408</v>
      </c>
      <c r="N76" s="205" t="s">
        <v>408</v>
      </c>
    </row>
    <row r="77" spans="1:14" ht="39" customHeight="1" x14ac:dyDescent="0.2">
      <c r="A77" s="134" t="s">
        <v>67</v>
      </c>
      <c r="B77" s="53" t="s">
        <v>305</v>
      </c>
      <c r="C77" s="156" t="s">
        <v>370</v>
      </c>
      <c r="D77" s="257">
        <v>0</v>
      </c>
      <c r="E77" s="205" t="s">
        <v>408</v>
      </c>
      <c r="F77" s="256">
        <v>0</v>
      </c>
      <c r="G77" s="204">
        <v>0</v>
      </c>
      <c r="H77" s="204">
        <v>0</v>
      </c>
      <c r="I77" s="205" t="s">
        <v>408</v>
      </c>
      <c r="J77" s="205" t="s">
        <v>408</v>
      </c>
      <c r="K77" s="205" t="s">
        <v>408</v>
      </c>
      <c r="L77" s="205" t="s">
        <v>408</v>
      </c>
      <c r="M77" s="205" t="s">
        <v>408</v>
      </c>
      <c r="N77" s="205" t="s">
        <v>408</v>
      </c>
    </row>
    <row r="78" spans="1:14" ht="39" customHeight="1" x14ac:dyDescent="0.2">
      <c r="A78" s="134" t="s">
        <v>67</v>
      </c>
      <c r="B78" s="53" t="s">
        <v>306</v>
      </c>
      <c r="C78" s="156" t="s">
        <v>371</v>
      </c>
      <c r="D78" s="257">
        <v>0</v>
      </c>
      <c r="E78" s="205" t="s">
        <v>408</v>
      </c>
      <c r="F78" s="256">
        <v>0</v>
      </c>
      <c r="G78" s="204">
        <v>0</v>
      </c>
      <c r="H78" s="204">
        <v>0</v>
      </c>
      <c r="I78" s="205" t="s">
        <v>408</v>
      </c>
      <c r="J78" s="205" t="s">
        <v>408</v>
      </c>
      <c r="K78" s="205" t="s">
        <v>408</v>
      </c>
      <c r="L78" s="205" t="s">
        <v>408</v>
      </c>
      <c r="M78" s="205" t="s">
        <v>408</v>
      </c>
      <c r="N78" s="205" t="s">
        <v>408</v>
      </c>
    </row>
    <row r="79" spans="1:14" ht="39" customHeight="1" x14ac:dyDescent="0.2">
      <c r="A79" s="134" t="s">
        <v>67</v>
      </c>
      <c r="B79" s="53" t="s">
        <v>307</v>
      </c>
      <c r="C79" s="156" t="s">
        <v>372</v>
      </c>
      <c r="D79" s="257">
        <v>0</v>
      </c>
      <c r="E79" s="205" t="s">
        <v>408</v>
      </c>
      <c r="F79" s="256">
        <v>0</v>
      </c>
      <c r="G79" s="204">
        <v>0</v>
      </c>
      <c r="H79" s="204">
        <v>0</v>
      </c>
      <c r="I79" s="205" t="s">
        <v>408</v>
      </c>
      <c r="J79" s="205" t="s">
        <v>408</v>
      </c>
      <c r="K79" s="205" t="s">
        <v>408</v>
      </c>
      <c r="L79" s="205" t="s">
        <v>408</v>
      </c>
      <c r="M79" s="205" t="s">
        <v>408</v>
      </c>
      <c r="N79" s="205" t="s">
        <v>408</v>
      </c>
    </row>
    <row r="80" spans="1:14" ht="39" customHeight="1" x14ac:dyDescent="0.2">
      <c r="A80" s="134" t="s">
        <v>67</v>
      </c>
      <c r="B80" s="53" t="s">
        <v>308</v>
      </c>
      <c r="C80" s="156" t="s">
        <v>373</v>
      </c>
      <c r="D80" s="257">
        <v>0</v>
      </c>
      <c r="E80" s="205" t="s">
        <v>408</v>
      </c>
      <c r="F80" s="256">
        <v>0</v>
      </c>
      <c r="G80" s="204">
        <v>0</v>
      </c>
      <c r="H80" s="204">
        <v>0</v>
      </c>
      <c r="I80" s="205" t="s">
        <v>408</v>
      </c>
      <c r="J80" s="205" t="s">
        <v>408</v>
      </c>
      <c r="K80" s="205" t="s">
        <v>408</v>
      </c>
      <c r="L80" s="205" t="s">
        <v>408</v>
      </c>
      <c r="M80" s="205" t="s">
        <v>408</v>
      </c>
      <c r="N80" s="205" t="s">
        <v>408</v>
      </c>
    </row>
    <row r="81" spans="1:14" ht="39" customHeight="1" x14ac:dyDescent="0.2">
      <c r="A81" s="215" t="s">
        <v>67</v>
      </c>
      <c r="B81" s="53" t="s">
        <v>309</v>
      </c>
      <c r="C81" s="156" t="s">
        <v>374</v>
      </c>
      <c r="D81" s="256">
        <v>0</v>
      </c>
      <c r="E81" s="205" t="s">
        <v>408</v>
      </c>
      <c r="F81" s="256">
        <v>0</v>
      </c>
      <c r="G81" s="204">
        <v>0</v>
      </c>
      <c r="H81" s="204">
        <v>0</v>
      </c>
      <c r="I81" s="205" t="s">
        <v>408</v>
      </c>
      <c r="J81" s="205" t="s">
        <v>408</v>
      </c>
      <c r="K81" s="205" t="s">
        <v>408</v>
      </c>
      <c r="L81" s="205" t="s">
        <v>408</v>
      </c>
      <c r="M81" s="205" t="s">
        <v>408</v>
      </c>
      <c r="N81" s="205" t="s">
        <v>408</v>
      </c>
    </row>
    <row r="82" spans="1:14" ht="39" customHeight="1" x14ac:dyDescent="0.2">
      <c r="A82" s="134" t="s">
        <v>67</v>
      </c>
      <c r="B82" s="138" t="s">
        <v>310</v>
      </c>
      <c r="C82" s="156" t="s">
        <v>375</v>
      </c>
      <c r="D82" s="256">
        <v>0</v>
      </c>
      <c r="E82" s="205" t="s">
        <v>408</v>
      </c>
      <c r="F82" s="256">
        <v>0</v>
      </c>
      <c r="G82" s="204">
        <v>0</v>
      </c>
      <c r="H82" s="204">
        <v>0</v>
      </c>
      <c r="I82" s="205" t="s">
        <v>408</v>
      </c>
      <c r="J82" s="205" t="s">
        <v>408</v>
      </c>
      <c r="K82" s="205" t="s">
        <v>408</v>
      </c>
      <c r="L82" s="205" t="s">
        <v>408</v>
      </c>
      <c r="M82" s="205" t="s">
        <v>408</v>
      </c>
      <c r="N82" s="205" t="s">
        <v>408</v>
      </c>
    </row>
    <row r="83" spans="1:14" ht="39" customHeight="1" x14ac:dyDescent="0.2">
      <c r="A83" s="134" t="s">
        <v>67</v>
      </c>
      <c r="B83" s="138" t="s">
        <v>311</v>
      </c>
      <c r="C83" s="156" t="s">
        <v>376</v>
      </c>
      <c r="D83" s="256">
        <v>0</v>
      </c>
      <c r="E83" s="205" t="s">
        <v>408</v>
      </c>
      <c r="F83" s="256">
        <v>0</v>
      </c>
      <c r="G83" s="204">
        <v>0</v>
      </c>
      <c r="H83" s="204">
        <v>0</v>
      </c>
      <c r="I83" s="205" t="s">
        <v>408</v>
      </c>
      <c r="J83" s="205" t="s">
        <v>408</v>
      </c>
      <c r="K83" s="205" t="s">
        <v>408</v>
      </c>
      <c r="L83" s="205" t="s">
        <v>408</v>
      </c>
      <c r="M83" s="205" t="s">
        <v>408</v>
      </c>
      <c r="N83" s="205" t="s">
        <v>408</v>
      </c>
    </row>
    <row r="84" spans="1:14" ht="25.5" x14ac:dyDescent="0.2">
      <c r="A84" s="134" t="s">
        <v>18</v>
      </c>
      <c r="B84" s="99" t="s">
        <v>69</v>
      </c>
      <c r="C84" s="178"/>
      <c r="D84" s="207">
        <v>0</v>
      </c>
      <c r="E84" s="196" t="s">
        <v>408</v>
      </c>
      <c r="F84" s="207">
        <v>0</v>
      </c>
      <c r="G84" s="206">
        <v>0</v>
      </c>
      <c r="H84" s="206">
        <v>0</v>
      </c>
      <c r="I84" s="196" t="s">
        <v>408</v>
      </c>
      <c r="J84" s="196" t="s">
        <v>408</v>
      </c>
      <c r="K84" s="196" t="s">
        <v>408</v>
      </c>
      <c r="L84" s="196" t="s">
        <v>408</v>
      </c>
      <c r="M84" s="196" t="s">
        <v>408</v>
      </c>
      <c r="N84" s="196" t="s">
        <v>408</v>
      </c>
    </row>
    <row r="85" spans="1:14" ht="25.5" x14ac:dyDescent="0.2">
      <c r="A85" s="98" t="s">
        <v>70</v>
      </c>
      <c r="B85" s="99" t="s">
        <v>71</v>
      </c>
      <c r="C85" s="184"/>
      <c r="D85" s="207">
        <f>D86+D116</f>
        <v>0</v>
      </c>
      <c r="E85" s="196" t="s">
        <v>408</v>
      </c>
      <c r="F85" s="207">
        <f>F86+F116</f>
        <v>0</v>
      </c>
      <c r="G85" s="206">
        <f>G86+G116</f>
        <v>0</v>
      </c>
      <c r="H85" s="206">
        <f>H86+H116</f>
        <v>0</v>
      </c>
      <c r="I85" s="196" t="s">
        <v>408</v>
      </c>
      <c r="J85" s="196" t="s">
        <v>408</v>
      </c>
      <c r="K85" s="196" t="s">
        <v>408</v>
      </c>
      <c r="L85" s="196" t="s">
        <v>408</v>
      </c>
      <c r="M85" s="196" t="s">
        <v>408</v>
      </c>
      <c r="N85" s="196" t="s">
        <v>408</v>
      </c>
    </row>
    <row r="86" spans="1:14" ht="16.5" customHeight="1" x14ac:dyDescent="0.2">
      <c r="A86" s="209" t="s">
        <v>72</v>
      </c>
      <c r="B86" s="182" t="s">
        <v>73</v>
      </c>
      <c r="C86" s="183"/>
      <c r="D86" s="210">
        <f t="shared" ref="D86" si="28">SUM(D87:D89)</f>
        <v>0</v>
      </c>
      <c r="E86" s="202" t="s">
        <v>408</v>
      </c>
      <c r="F86" s="210">
        <f>SUM(F87:F115)</f>
        <v>0</v>
      </c>
      <c r="G86" s="211">
        <f t="shared" ref="G86:H86" si="29">SUM(G87:G89)</f>
        <v>0</v>
      </c>
      <c r="H86" s="211">
        <f t="shared" si="29"/>
        <v>0</v>
      </c>
      <c r="I86" s="202" t="s">
        <v>408</v>
      </c>
      <c r="J86" s="202" t="s">
        <v>408</v>
      </c>
      <c r="K86" s="202" t="s">
        <v>408</v>
      </c>
      <c r="L86" s="202" t="s">
        <v>408</v>
      </c>
      <c r="M86" s="202" t="s">
        <v>408</v>
      </c>
      <c r="N86" s="202" t="s">
        <v>408</v>
      </c>
    </row>
    <row r="87" spans="1:14" ht="33.75" x14ac:dyDescent="0.2">
      <c r="A87" s="100" t="s">
        <v>72</v>
      </c>
      <c r="B87" s="138" t="s">
        <v>312</v>
      </c>
      <c r="C87" s="156" t="s">
        <v>377</v>
      </c>
      <c r="D87" s="256">
        <v>0</v>
      </c>
      <c r="E87" s="205" t="s">
        <v>408</v>
      </c>
      <c r="F87" s="259">
        <v>0</v>
      </c>
      <c r="G87" s="204">
        <v>0</v>
      </c>
      <c r="H87" s="204">
        <v>0</v>
      </c>
      <c r="I87" s="205" t="s">
        <v>408</v>
      </c>
      <c r="J87" s="205" t="s">
        <v>408</v>
      </c>
      <c r="K87" s="205" t="s">
        <v>408</v>
      </c>
      <c r="L87" s="205" t="s">
        <v>408</v>
      </c>
      <c r="M87" s="205" t="s">
        <v>408</v>
      </c>
      <c r="N87" s="205" t="s">
        <v>408</v>
      </c>
    </row>
    <row r="88" spans="1:14" ht="33.75" x14ac:dyDescent="0.2">
      <c r="A88" s="134" t="s">
        <v>72</v>
      </c>
      <c r="B88" s="138" t="s">
        <v>313</v>
      </c>
      <c r="C88" s="156" t="s">
        <v>378</v>
      </c>
      <c r="D88" s="256">
        <v>0</v>
      </c>
      <c r="E88" s="205" t="s">
        <v>408</v>
      </c>
      <c r="F88" s="259">
        <v>0</v>
      </c>
      <c r="G88" s="204">
        <v>0</v>
      </c>
      <c r="H88" s="204">
        <v>0</v>
      </c>
      <c r="I88" s="205" t="s">
        <v>408</v>
      </c>
      <c r="J88" s="205" t="s">
        <v>408</v>
      </c>
      <c r="K88" s="205" t="s">
        <v>408</v>
      </c>
      <c r="L88" s="205" t="s">
        <v>408</v>
      </c>
      <c r="M88" s="205" t="s">
        <v>408</v>
      </c>
      <c r="N88" s="205" t="s">
        <v>408</v>
      </c>
    </row>
    <row r="89" spans="1:14" ht="33.75" x14ac:dyDescent="0.2">
      <c r="A89" s="100" t="s">
        <v>72</v>
      </c>
      <c r="B89" s="138" t="s">
        <v>314</v>
      </c>
      <c r="C89" s="156" t="s">
        <v>379</v>
      </c>
      <c r="D89" s="256">
        <v>0</v>
      </c>
      <c r="E89" s="205" t="s">
        <v>408</v>
      </c>
      <c r="F89" s="259">
        <v>0</v>
      </c>
      <c r="G89" s="204">
        <v>0</v>
      </c>
      <c r="H89" s="204">
        <v>0</v>
      </c>
      <c r="I89" s="205" t="s">
        <v>408</v>
      </c>
      <c r="J89" s="205" t="s">
        <v>408</v>
      </c>
      <c r="K89" s="205" t="s">
        <v>408</v>
      </c>
      <c r="L89" s="205" t="s">
        <v>408</v>
      </c>
      <c r="M89" s="205" t="s">
        <v>408</v>
      </c>
      <c r="N89" s="205" t="s">
        <v>408</v>
      </c>
    </row>
    <row r="90" spans="1:14" ht="33.75" x14ac:dyDescent="0.2">
      <c r="A90" s="100" t="s">
        <v>72</v>
      </c>
      <c r="B90" s="53" t="s">
        <v>315</v>
      </c>
      <c r="C90" s="156" t="s">
        <v>380</v>
      </c>
      <c r="D90" s="256">
        <v>0</v>
      </c>
      <c r="E90" s="205" t="s">
        <v>408</v>
      </c>
      <c r="F90" s="256">
        <v>0</v>
      </c>
      <c r="G90" s="204">
        <v>0</v>
      </c>
      <c r="H90" s="204">
        <v>0</v>
      </c>
      <c r="I90" s="205" t="s">
        <v>408</v>
      </c>
      <c r="J90" s="205" t="s">
        <v>408</v>
      </c>
      <c r="K90" s="205" t="s">
        <v>408</v>
      </c>
      <c r="L90" s="205" t="s">
        <v>408</v>
      </c>
      <c r="M90" s="205" t="s">
        <v>408</v>
      </c>
      <c r="N90" s="205" t="s">
        <v>408</v>
      </c>
    </row>
    <row r="91" spans="1:14" ht="33.75" x14ac:dyDescent="0.2">
      <c r="A91" s="134" t="s">
        <v>72</v>
      </c>
      <c r="B91" s="53" t="s">
        <v>316</v>
      </c>
      <c r="C91" s="156" t="s">
        <v>381</v>
      </c>
      <c r="D91" s="256">
        <v>0</v>
      </c>
      <c r="E91" s="205" t="s">
        <v>408</v>
      </c>
      <c r="F91" s="259">
        <v>0</v>
      </c>
      <c r="G91" s="204">
        <v>0</v>
      </c>
      <c r="H91" s="204">
        <v>0</v>
      </c>
      <c r="I91" s="205" t="s">
        <v>408</v>
      </c>
      <c r="J91" s="205" t="s">
        <v>408</v>
      </c>
      <c r="K91" s="205" t="s">
        <v>408</v>
      </c>
      <c r="L91" s="205" t="s">
        <v>408</v>
      </c>
      <c r="M91" s="205" t="s">
        <v>408</v>
      </c>
      <c r="N91" s="205" t="s">
        <v>408</v>
      </c>
    </row>
    <row r="92" spans="1:14" ht="33.75" x14ac:dyDescent="0.2">
      <c r="A92" s="100" t="s">
        <v>72</v>
      </c>
      <c r="B92" s="53" t="s">
        <v>317</v>
      </c>
      <c r="C92" s="156" t="s">
        <v>382</v>
      </c>
      <c r="D92" s="256">
        <v>0</v>
      </c>
      <c r="E92" s="205" t="s">
        <v>408</v>
      </c>
      <c r="F92" s="259">
        <v>0</v>
      </c>
      <c r="G92" s="204">
        <v>0</v>
      </c>
      <c r="H92" s="204">
        <v>0</v>
      </c>
      <c r="I92" s="205" t="s">
        <v>408</v>
      </c>
      <c r="J92" s="205" t="s">
        <v>408</v>
      </c>
      <c r="K92" s="205" t="s">
        <v>408</v>
      </c>
      <c r="L92" s="205" t="s">
        <v>408</v>
      </c>
      <c r="M92" s="205" t="s">
        <v>408</v>
      </c>
      <c r="N92" s="205" t="s">
        <v>408</v>
      </c>
    </row>
    <row r="93" spans="1:14" ht="33.75" x14ac:dyDescent="0.2">
      <c r="A93" s="100" t="s">
        <v>72</v>
      </c>
      <c r="B93" s="138" t="s">
        <v>318</v>
      </c>
      <c r="C93" s="156" t="s">
        <v>383</v>
      </c>
      <c r="D93" s="256">
        <v>0</v>
      </c>
      <c r="E93" s="205" t="s">
        <v>408</v>
      </c>
      <c r="F93" s="259">
        <v>0</v>
      </c>
      <c r="G93" s="204">
        <v>0</v>
      </c>
      <c r="H93" s="204">
        <v>0</v>
      </c>
      <c r="I93" s="205" t="s">
        <v>408</v>
      </c>
      <c r="J93" s="205" t="s">
        <v>408</v>
      </c>
      <c r="K93" s="205" t="s">
        <v>408</v>
      </c>
      <c r="L93" s="205" t="s">
        <v>408</v>
      </c>
      <c r="M93" s="205" t="s">
        <v>408</v>
      </c>
      <c r="N93" s="205" t="s">
        <v>408</v>
      </c>
    </row>
    <row r="94" spans="1:14" ht="33.75" x14ac:dyDescent="0.2">
      <c r="A94" s="134" t="s">
        <v>72</v>
      </c>
      <c r="B94" s="53" t="s">
        <v>319</v>
      </c>
      <c r="C94" s="156" t="s">
        <v>384</v>
      </c>
      <c r="D94" s="256">
        <v>0</v>
      </c>
      <c r="E94" s="205" t="s">
        <v>408</v>
      </c>
      <c r="F94" s="259">
        <v>0</v>
      </c>
      <c r="G94" s="204">
        <v>0</v>
      </c>
      <c r="H94" s="204">
        <v>0</v>
      </c>
      <c r="I94" s="205" t="s">
        <v>408</v>
      </c>
      <c r="J94" s="205" t="s">
        <v>408</v>
      </c>
      <c r="K94" s="205" t="s">
        <v>408</v>
      </c>
      <c r="L94" s="205" t="s">
        <v>408</v>
      </c>
      <c r="M94" s="205" t="s">
        <v>408</v>
      </c>
      <c r="N94" s="205" t="s">
        <v>408</v>
      </c>
    </row>
    <row r="95" spans="1:14" ht="33.75" x14ac:dyDescent="0.2">
      <c r="A95" s="100" t="s">
        <v>72</v>
      </c>
      <c r="B95" s="53" t="s">
        <v>320</v>
      </c>
      <c r="C95" s="156" t="s">
        <v>385</v>
      </c>
      <c r="D95" s="256">
        <v>0</v>
      </c>
      <c r="E95" s="205" t="s">
        <v>408</v>
      </c>
      <c r="F95" s="259">
        <v>0</v>
      </c>
      <c r="G95" s="204">
        <v>0</v>
      </c>
      <c r="H95" s="204">
        <v>0</v>
      </c>
      <c r="I95" s="205" t="s">
        <v>408</v>
      </c>
      <c r="J95" s="205" t="s">
        <v>408</v>
      </c>
      <c r="K95" s="205" t="s">
        <v>408</v>
      </c>
      <c r="L95" s="205" t="s">
        <v>408</v>
      </c>
      <c r="M95" s="205" t="s">
        <v>408</v>
      </c>
      <c r="N95" s="205" t="s">
        <v>408</v>
      </c>
    </row>
    <row r="96" spans="1:14" ht="33.75" x14ac:dyDescent="0.2">
      <c r="A96" s="100" t="s">
        <v>72</v>
      </c>
      <c r="B96" s="53" t="s">
        <v>321</v>
      </c>
      <c r="C96" s="156" t="s">
        <v>386</v>
      </c>
      <c r="D96" s="256">
        <v>0</v>
      </c>
      <c r="E96" s="205" t="s">
        <v>408</v>
      </c>
      <c r="F96" s="259">
        <v>0</v>
      </c>
      <c r="G96" s="204">
        <v>0</v>
      </c>
      <c r="H96" s="204">
        <v>0</v>
      </c>
      <c r="I96" s="205" t="s">
        <v>408</v>
      </c>
      <c r="J96" s="205" t="s">
        <v>408</v>
      </c>
      <c r="K96" s="205" t="s">
        <v>408</v>
      </c>
      <c r="L96" s="205" t="s">
        <v>408</v>
      </c>
      <c r="M96" s="205" t="s">
        <v>408</v>
      </c>
      <c r="N96" s="205" t="s">
        <v>408</v>
      </c>
    </row>
    <row r="97" spans="1:14" ht="33.75" x14ac:dyDescent="0.2">
      <c r="A97" s="100" t="s">
        <v>72</v>
      </c>
      <c r="B97" s="53" t="s">
        <v>322</v>
      </c>
      <c r="C97" s="156" t="s">
        <v>387</v>
      </c>
      <c r="D97" s="256">
        <v>0</v>
      </c>
      <c r="E97" s="205" t="s">
        <v>408</v>
      </c>
      <c r="F97" s="259">
        <v>0</v>
      </c>
      <c r="G97" s="204">
        <v>0</v>
      </c>
      <c r="H97" s="204">
        <v>0</v>
      </c>
      <c r="I97" s="205" t="s">
        <v>408</v>
      </c>
      <c r="J97" s="205" t="s">
        <v>408</v>
      </c>
      <c r="K97" s="205" t="s">
        <v>408</v>
      </c>
      <c r="L97" s="205" t="s">
        <v>408</v>
      </c>
      <c r="M97" s="205" t="s">
        <v>408</v>
      </c>
      <c r="N97" s="205" t="s">
        <v>408</v>
      </c>
    </row>
    <row r="98" spans="1:14" ht="33.75" x14ac:dyDescent="0.2">
      <c r="A98" s="100" t="s">
        <v>72</v>
      </c>
      <c r="B98" s="53" t="s">
        <v>323</v>
      </c>
      <c r="C98" s="156" t="s">
        <v>388</v>
      </c>
      <c r="D98" s="256">
        <v>0</v>
      </c>
      <c r="E98" s="205" t="s">
        <v>408</v>
      </c>
      <c r="F98" s="259">
        <v>0</v>
      </c>
      <c r="G98" s="204">
        <v>0</v>
      </c>
      <c r="H98" s="204">
        <v>0</v>
      </c>
      <c r="I98" s="205" t="s">
        <v>408</v>
      </c>
      <c r="J98" s="205" t="s">
        <v>408</v>
      </c>
      <c r="K98" s="205" t="s">
        <v>408</v>
      </c>
      <c r="L98" s="205" t="s">
        <v>408</v>
      </c>
      <c r="M98" s="205" t="s">
        <v>408</v>
      </c>
      <c r="N98" s="205" t="s">
        <v>408</v>
      </c>
    </row>
    <row r="99" spans="1:14" ht="33.75" x14ac:dyDescent="0.2">
      <c r="A99" s="100" t="s">
        <v>72</v>
      </c>
      <c r="B99" s="53" t="s">
        <v>324</v>
      </c>
      <c r="C99" s="156" t="s">
        <v>389</v>
      </c>
      <c r="D99" s="256">
        <v>0</v>
      </c>
      <c r="E99" s="205" t="s">
        <v>408</v>
      </c>
      <c r="F99" s="259">
        <v>0</v>
      </c>
      <c r="G99" s="204">
        <v>0</v>
      </c>
      <c r="H99" s="204">
        <v>0</v>
      </c>
      <c r="I99" s="205" t="s">
        <v>408</v>
      </c>
      <c r="J99" s="205" t="s">
        <v>408</v>
      </c>
      <c r="K99" s="205" t="s">
        <v>408</v>
      </c>
      <c r="L99" s="205" t="s">
        <v>408</v>
      </c>
      <c r="M99" s="205" t="s">
        <v>408</v>
      </c>
      <c r="N99" s="205" t="s">
        <v>408</v>
      </c>
    </row>
    <row r="100" spans="1:14" ht="33.75" x14ac:dyDescent="0.2">
      <c r="A100" s="215" t="s">
        <v>72</v>
      </c>
      <c r="B100" s="53" t="s">
        <v>325</v>
      </c>
      <c r="C100" s="156" t="s">
        <v>390</v>
      </c>
      <c r="D100" s="256">
        <v>0</v>
      </c>
      <c r="E100" s="205" t="s">
        <v>408</v>
      </c>
      <c r="F100" s="256">
        <v>0</v>
      </c>
      <c r="G100" s="204">
        <v>0</v>
      </c>
      <c r="H100" s="204">
        <v>0</v>
      </c>
      <c r="I100" s="205" t="s">
        <v>408</v>
      </c>
      <c r="J100" s="205" t="s">
        <v>408</v>
      </c>
      <c r="K100" s="205" t="s">
        <v>408</v>
      </c>
      <c r="L100" s="205" t="s">
        <v>408</v>
      </c>
      <c r="M100" s="205" t="s">
        <v>408</v>
      </c>
      <c r="N100" s="205" t="s">
        <v>408</v>
      </c>
    </row>
    <row r="101" spans="1:14" ht="45" x14ac:dyDescent="0.2">
      <c r="A101" s="100" t="s">
        <v>72</v>
      </c>
      <c r="B101" s="53" t="s">
        <v>326</v>
      </c>
      <c r="C101" s="156" t="s">
        <v>391</v>
      </c>
      <c r="D101" s="256">
        <v>0</v>
      </c>
      <c r="E101" s="205" t="s">
        <v>408</v>
      </c>
      <c r="F101" s="259">
        <v>0</v>
      </c>
      <c r="G101" s="204">
        <v>0</v>
      </c>
      <c r="H101" s="204">
        <v>0</v>
      </c>
      <c r="I101" s="205" t="s">
        <v>408</v>
      </c>
      <c r="J101" s="205" t="s">
        <v>408</v>
      </c>
      <c r="K101" s="205" t="s">
        <v>408</v>
      </c>
      <c r="L101" s="205" t="s">
        <v>408</v>
      </c>
      <c r="M101" s="205" t="s">
        <v>408</v>
      </c>
      <c r="N101" s="205" t="s">
        <v>408</v>
      </c>
    </row>
    <row r="102" spans="1:14" ht="33.75" x14ac:dyDescent="0.2">
      <c r="A102" s="100" t="s">
        <v>72</v>
      </c>
      <c r="B102" s="53" t="s">
        <v>327</v>
      </c>
      <c r="C102" s="156" t="s">
        <v>392</v>
      </c>
      <c r="D102" s="256">
        <v>0</v>
      </c>
      <c r="E102" s="205" t="s">
        <v>408</v>
      </c>
      <c r="F102" s="259">
        <v>0</v>
      </c>
      <c r="G102" s="204">
        <v>0</v>
      </c>
      <c r="H102" s="204">
        <v>0</v>
      </c>
      <c r="I102" s="205" t="s">
        <v>408</v>
      </c>
      <c r="J102" s="205" t="s">
        <v>408</v>
      </c>
      <c r="K102" s="205" t="s">
        <v>408</v>
      </c>
      <c r="L102" s="205" t="s">
        <v>408</v>
      </c>
      <c r="M102" s="205" t="s">
        <v>408</v>
      </c>
      <c r="N102" s="205" t="s">
        <v>408</v>
      </c>
    </row>
    <row r="103" spans="1:14" ht="33.75" x14ac:dyDescent="0.2">
      <c r="A103" s="134" t="s">
        <v>72</v>
      </c>
      <c r="B103" s="102" t="s">
        <v>328</v>
      </c>
      <c r="C103" s="185" t="s">
        <v>393</v>
      </c>
      <c r="D103" s="256">
        <v>0</v>
      </c>
      <c r="E103" s="205" t="s">
        <v>408</v>
      </c>
      <c r="F103" s="259">
        <v>0</v>
      </c>
      <c r="G103" s="204">
        <v>0</v>
      </c>
      <c r="H103" s="204">
        <v>0</v>
      </c>
      <c r="I103" s="205" t="s">
        <v>408</v>
      </c>
      <c r="J103" s="205" t="s">
        <v>408</v>
      </c>
      <c r="K103" s="205" t="s">
        <v>408</v>
      </c>
      <c r="L103" s="205" t="s">
        <v>408</v>
      </c>
      <c r="M103" s="205" t="s">
        <v>408</v>
      </c>
      <c r="N103" s="205" t="s">
        <v>408</v>
      </c>
    </row>
    <row r="104" spans="1:14" ht="33.75" x14ac:dyDescent="0.2">
      <c r="A104" s="100" t="s">
        <v>72</v>
      </c>
      <c r="B104" s="53" t="s">
        <v>329</v>
      </c>
      <c r="C104" s="156" t="s">
        <v>394</v>
      </c>
      <c r="D104" s="256">
        <v>0</v>
      </c>
      <c r="E104" s="205" t="s">
        <v>408</v>
      </c>
      <c r="F104" s="256">
        <v>0</v>
      </c>
      <c r="G104" s="204">
        <v>0</v>
      </c>
      <c r="H104" s="204">
        <v>0</v>
      </c>
      <c r="I104" s="205" t="s">
        <v>408</v>
      </c>
      <c r="J104" s="205" t="s">
        <v>408</v>
      </c>
      <c r="K104" s="205" t="s">
        <v>408</v>
      </c>
      <c r="L104" s="205" t="s">
        <v>408</v>
      </c>
      <c r="M104" s="205" t="s">
        <v>408</v>
      </c>
      <c r="N104" s="205" t="s">
        <v>408</v>
      </c>
    </row>
    <row r="105" spans="1:14" ht="45" x14ac:dyDescent="0.2">
      <c r="A105" s="100" t="s">
        <v>72</v>
      </c>
      <c r="B105" s="53" t="s">
        <v>330</v>
      </c>
      <c r="C105" s="156" t="s">
        <v>395</v>
      </c>
      <c r="D105" s="256">
        <v>0</v>
      </c>
      <c r="E105" s="205" t="s">
        <v>408</v>
      </c>
      <c r="F105" s="256">
        <v>0</v>
      </c>
      <c r="G105" s="204">
        <v>0</v>
      </c>
      <c r="H105" s="204">
        <v>0</v>
      </c>
      <c r="I105" s="205" t="s">
        <v>408</v>
      </c>
      <c r="J105" s="205" t="s">
        <v>408</v>
      </c>
      <c r="K105" s="205" t="s">
        <v>408</v>
      </c>
      <c r="L105" s="205" t="s">
        <v>408</v>
      </c>
      <c r="M105" s="205" t="s">
        <v>408</v>
      </c>
      <c r="N105" s="205" t="s">
        <v>408</v>
      </c>
    </row>
    <row r="106" spans="1:14" ht="33.75" x14ac:dyDescent="0.2">
      <c r="A106" s="100" t="s">
        <v>72</v>
      </c>
      <c r="B106" s="53" t="s">
        <v>331</v>
      </c>
      <c r="C106" s="156" t="s">
        <v>396</v>
      </c>
      <c r="D106" s="256">
        <v>0</v>
      </c>
      <c r="E106" s="205" t="s">
        <v>408</v>
      </c>
      <c r="F106" s="259">
        <v>0</v>
      </c>
      <c r="G106" s="204">
        <v>0</v>
      </c>
      <c r="H106" s="204">
        <v>0</v>
      </c>
      <c r="I106" s="205" t="s">
        <v>408</v>
      </c>
      <c r="J106" s="205" t="s">
        <v>408</v>
      </c>
      <c r="K106" s="205" t="s">
        <v>408</v>
      </c>
      <c r="L106" s="205" t="s">
        <v>408</v>
      </c>
      <c r="M106" s="205" t="s">
        <v>408</v>
      </c>
      <c r="N106" s="205" t="s">
        <v>408</v>
      </c>
    </row>
    <row r="107" spans="1:14" ht="33.75" x14ac:dyDescent="0.2">
      <c r="A107" s="134" t="s">
        <v>72</v>
      </c>
      <c r="B107" s="53" t="s">
        <v>332</v>
      </c>
      <c r="C107" s="156" t="s">
        <v>397</v>
      </c>
      <c r="D107" s="256">
        <v>0</v>
      </c>
      <c r="E107" s="205" t="s">
        <v>408</v>
      </c>
      <c r="F107" s="259">
        <v>0</v>
      </c>
      <c r="G107" s="204">
        <v>0</v>
      </c>
      <c r="H107" s="204">
        <v>0</v>
      </c>
      <c r="I107" s="205" t="s">
        <v>408</v>
      </c>
      <c r="J107" s="205" t="s">
        <v>408</v>
      </c>
      <c r="K107" s="205" t="s">
        <v>408</v>
      </c>
      <c r="L107" s="205" t="s">
        <v>408</v>
      </c>
      <c r="M107" s="205" t="s">
        <v>408</v>
      </c>
      <c r="N107" s="205" t="s">
        <v>408</v>
      </c>
    </row>
    <row r="108" spans="1:14" ht="33.75" x14ac:dyDescent="0.2">
      <c r="A108" s="100" t="s">
        <v>72</v>
      </c>
      <c r="B108" s="138" t="s">
        <v>333</v>
      </c>
      <c r="C108" s="156" t="s">
        <v>398</v>
      </c>
      <c r="D108" s="256">
        <v>0</v>
      </c>
      <c r="E108" s="205" t="s">
        <v>408</v>
      </c>
      <c r="F108" s="259">
        <v>0</v>
      </c>
      <c r="G108" s="204">
        <v>0</v>
      </c>
      <c r="H108" s="204">
        <v>0</v>
      </c>
      <c r="I108" s="205" t="s">
        <v>408</v>
      </c>
      <c r="J108" s="205" t="s">
        <v>408</v>
      </c>
      <c r="K108" s="205" t="s">
        <v>408</v>
      </c>
      <c r="L108" s="205" t="s">
        <v>408</v>
      </c>
      <c r="M108" s="205" t="s">
        <v>408</v>
      </c>
      <c r="N108" s="205" t="s">
        <v>408</v>
      </c>
    </row>
    <row r="109" spans="1:14" ht="33.75" x14ac:dyDescent="0.2">
      <c r="A109" s="100" t="s">
        <v>72</v>
      </c>
      <c r="B109" s="53" t="s">
        <v>334</v>
      </c>
      <c r="C109" s="156" t="s">
        <v>399</v>
      </c>
      <c r="D109" s="256">
        <v>0</v>
      </c>
      <c r="E109" s="205" t="s">
        <v>408</v>
      </c>
      <c r="F109" s="256">
        <v>0</v>
      </c>
      <c r="G109" s="204">
        <v>0</v>
      </c>
      <c r="H109" s="204">
        <v>0</v>
      </c>
      <c r="I109" s="205" t="s">
        <v>408</v>
      </c>
      <c r="J109" s="205" t="s">
        <v>408</v>
      </c>
      <c r="K109" s="205" t="s">
        <v>408</v>
      </c>
      <c r="L109" s="205" t="s">
        <v>408</v>
      </c>
      <c r="M109" s="205" t="s">
        <v>408</v>
      </c>
      <c r="N109" s="205" t="s">
        <v>408</v>
      </c>
    </row>
    <row r="110" spans="1:14" ht="33.75" x14ac:dyDescent="0.2">
      <c r="A110" s="134" t="s">
        <v>72</v>
      </c>
      <c r="B110" s="138" t="s">
        <v>335</v>
      </c>
      <c r="C110" s="156" t="s">
        <v>400</v>
      </c>
      <c r="D110" s="256">
        <v>0</v>
      </c>
      <c r="E110" s="205" t="s">
        <v>408</v>
      </c>
      <c r="F110" s="259">
        <v>0</v>
      </c>
      <c r="G110" s="204">
        <v>0</v>
      </c>
      <c r="H110" s="204">
        <v>0</v>
      </c>
      <c r="I110" s="205" t="s">
        <v>408</v>
      </c>
      <c r="J110" s="205" t="s">
        <v>408</v>
      </c>
      <c r="K110" s="205" t="s">
        <v>408</v>
      </c>
      <c r="L110" s="205" t="s">
        <v>408</v>
      </c>
      <c r="M110" s="205" t="s">
        <v>408</v>
      </c>
      <c r="N110" s="205" t="s">
        <v>408</v>
      </c>
    </row>
    <row r="111" spans="1:14" ht="33.75" x14ac:dyDescent="0.2">
      <c r="A111" s="100" t="s">
        <v>72</v>
      </c>
      <c r="B111" s="53" t="s">
        <v>336</v>
      </c>
      <c r="C111" s="156" t="s">
        <v>401</v>
      </c>
      <c r="D111" s="256">
        <v>0</v>
      </c>
      <c r="E111" s="205" t="s">
        <v>408</v>
      </c>
      <c r="F111" s="259">
        <v>0</v>
      </c>
      <c r="G111" s="204">
        <v>0</v>
      </c>
      <c r="H111" s="204">
        <v>0</v>
      </c>
      <c r="I111" s="205" t="s">
        <v>408</v>
      </c>
      <c r="J111" s="205" t="s">
        <v>408</v>
      </c>
      <c r="K111" s="205" t="s">
        <v>408</v>
      </c>
      <c r="L111" s="205" t="s">
        <v>408</v>
      </c>
      <c r="M111" s="205" t="s">
        <v>408</v>
      </c>
      <c r="N111" s="205" t="s">
        <v>408</v>
      </c>
    </row>
    <row r="112" spans="1:14" ht="33.75" x14ac:dyDescent="0.2">
      <c r="A112" s="100" t="s">
        <v>72</v>
      </c>
      <c r="B112" s="53" t="s">
        <v>337</v>
      </c>
      <c r="C112" s="156" t="s">
        <v>402</v>
      </c>
      <c r="D112" s="256">
        <v>0</v>
      </c>
      <c r="E112" s="205" t="s">
        <v>408</v>
      </c>
      <c r="F112" s="259">
        <v>0</v>
      </c>
      <c r="G112" s="204">
        <v>0</v>
      </c>
      <c r="H112" s="204">
        <v>0</v>
      </c>
      <c r="I112" s="205" t="s">
        <v>408</v>
      </c>
      <c r="J112" s="205" t="s">
        <v>408</v>
      </c>
      <c r="K112" s="205" t="s">
        <v>408</v>
      </c>
      <c r="L112" s="205" t="s">
        <v>408</v>
      </c>
      <c r="M112" s="205" t="s">
        <v>408</v>
      </c>
      <c r="N112" s="205" t="s">
        <v>408</v>
      </c>
    </row>
    <row r="113" spans="1:14" ht="33.75" x14ac:dyDescent="0.2">
      <c r="A113" s="215" t="s">
        <v>72</v>
      </c>
      <c r="B113" s="53" t="s">
        <v>338</v>
      </c>
      <c r="C113" s="156" t="s">
        <v>403</v>
      </c>
      <c r="D113" s="256">
        <v>0</v>
      </c>
      <c r="E113" s="205" t="s">
        <v>408</v>
      </c>
      <c r="F113" s="259">
        <v>0</v>
      </c>
      <c r="G113" s="204">
        <v>0</v>
      </c>
      <c r="H113" s="204">
        <v>0</v>
      </c>
      <c r="I113" s="205" t="s">
        <v>408</v>
      </c>
      <c r="J113" s="205" t="s">
        <v>408</v>
      </c>
      <c r="K113" s="205" t="s">
        <v>408</v>
      </c>
      <c r="L113" s="205" t="s">
        <v>408</v>
      </c>
      <c r="M113" s="205" t="s">
        <v>408</v>
      </c>
      <c r="N113" s="205" t="s">
        <v>408</v>
      </c>
    </row>
    <row r="114" spans="1:14" ht="48" x14ac:dyDescent="0.2">
      <c r="A114" s="215" t="s">
        <v>72</v>
      </c>
      <c r="B114" s="217" t="s">
        <v>409</v>
      </c>
      <c r="C114" s="233" t="s">
        <v>410</v>
      </c>
      <c r="D114" s="256">
        <v>0</v>
      </c>
      <c r="E114" s="205" t="s">
        <v>408</v>
      </c>
      <c r="F114" s="259">
        <v>0</v>
      </c>
      <c r="G114" s="204">
        <v>0</v>
      </c>
      <c r="H114" s="204">
        <v>0</v>
      </c>
      <c r="I114" s="205" t="s">
        <v>408</v>
      </c>
      <c r="J114" s="205" t="s">
        <v>408</v>
      </c>
      <c r="K114" s="205" t="s">
        <v>408</v>
      </c>
      <c r="L114" s="205" t="s">
        <v>408</v>
      </c>
      <c r="M114" s="205" t="s">
        <v>408</v>
      </c>
      <c r="N114" s="205" t="s">
        <v>408</v>
      </c>
    </row>
    <row r="115" spans="1:14" ht="48" x14ac:dyDescent="0.2">
      <c r="A115" s="134" t="s">
        <v>72</v>
      </c>
      <c r="B115" s="217" t="s">
        <v>411</v>
      </c>
      <c r="C115" s="233" t="s">
        <v>412</v>
      </c>
      <c r="D115" s="256">
        <v>0</v>
      </c>
      <c r="E115" s="205" t="s">
        <v>408</v>
      </c>
      <c r="F115" s="259">
        <v>0</v>
      </c>
      <c r="G115" s="204">
        <v>0</v>
      </c>
      <c r="H115" s="204">
        <v>0</v>
      </c>
      <c r="I115" s="205" t="s">
        <v>408</v>
      </c>
      <c r="J115" s="205" t="s">
        <v>408</v>
      </c>
      <c r="K115" s="205" t="s">
        <v>408</v>
      </c>
      <c r="L115" s="205" t="s">
        <v>408</v>
      </c>
      <c r="M115" s="205" t="s">
        <v>408</v>
      </c>
      <c r="N115" s="205" t="s">
        <v>408</v>
      </c>
    </row>
    <row r="116" spans="1:14" x14ac:dyDescent="0.2">
      <c r="A116" s="101" t="s">
        <v>74</v>
      </c>
      <c r="B116" s="99" t="s">
        <v>75</v>
      </c>
      <c r="C116" s="178"/>
      <c r="D116" s="207">
        <v>0</v>
      </c>
      <c r="E116" s="196" t="s">
        <v>408</v>
      </c>
      <c r="F116" s="207">
        <v>0</v>
      </c>
      <c r="G116" s="206">
        <v>0</v>
      </c>
      <c r="H116" s="206">
        <v>0</v>
      </c>
      <c r="I116" s="196" t="s">
        <v>408</v>
      </c>
      <c r="J116" s="196" t="s">
        <v>408</v>
      </c>
      <c r="K116" s="196" t="s">
        <v>408</v>
      </c>
      <c r="L116" s="196" t="s">
        <v>408</v>
      </c>
      <c r="M116" s="196" t="s">
        <v>408</v>
      </c>
      <c r="N116" s="196" t="s">
        <v>408</v>
      </c>
    </row>
    <row r="117" spans="1:14" x14ac:dyDescent="0.2">
      <c r="A117" s="103" t="s">
        <v>76</v>
      </c>
      <c r="B117" s="99" t="s">
        <v>77</v>
      </c>
      <c r="C117" s="178"/>
      <c r="D117" s="207">
        <v>0</v>
      </c>
      <c r="E117" s="196" t="s">
        <v>408</v>
      </c>
      <c r="F117" s="207">
        <v>0</v>
      </c>
      <c r="G117" s="206">
        <v>0</v>
      </c>
      <c r="H117" s="206">
        <v>0</v>
      </c>
      <c r="I117" s="196" t="s">
        <v>408</v>
      </c>
      <c r="J117" s="196" t="s">
        <v>408</v>
      </c>
      <c r="K117" s="196" t="s">
        <v>408</v>
      </c>
      <c r="L117" s="196" t="s">
        <v>408</v>
      </c>
      <c r="M117" s="196" t="s">
        <v>408</v>
      </c>
      <c r="N117" s="196" t="s">
        <v>408</v>
      </c>
    </row>
    <row r="118" spans="1:14" s="180" customFormat="1" x14ac:dyDescent="0.2">
      <c r="A118" s="109" t="s">
        <v>78</v>
      </c>
      <c r="B118" s="112" t="s">
        <v>79</v>
      </c>
      <c r="C118" s="179"/>
      <c r="D118" s="258">
        <v>0</v>
      </c>
      <c r="E118" s="200" t="s">
        <v>408</v>
      </c>
      <c r="F118" s="258">
        <v>0</v>
      </c>
      <c r="G118" s="212">
        <v>0</v>
      </c>
      <c r="H118" s="212">
        <v>0</v>
      </c>
      <c r="I118" s="200" t="s">
        <v>408</v>
      </c>
      <c r="J118" s="200" t="s">
        <v>408</v>
      </c>
      <c r="K118" s="200" t="s">
        <v>408</v>
      </c>
      <c r="L118" s="200" t="s">
        <v>408</v>
      </c>
      <c r="M118" s="200" t="s">
        <v>408</v>
      </c>
      <c r="N118" s="200" t="s">
        <v>408</v>
      </c>
    </row>
    <row r="119" spans="1:14" s="180" customFormat="1" x14ac:dyDescent="0.2">
      <c r="A119" s="109" t="s">
        <v>80</v>
      </c>
      <c r="B119" s="112" t="s">
        <v>81</v>
      </c>
      <c r="C119" s="179"/>
      <c r="D119" s="258">
        <v>0</v>
      </c>
      <c r="E119" s="200" t="s">
        <v>408</v>
      </c>
      <c r="F119" s="258">
        <v>0</v>
      </c>
      <c r="G119" s="212">
        <v>0</v>
      </c>
      <c r="H119" s="212">
        <v>0</v>
      </c>
      <c r="I119" s="200" t="s">
        <v>408</v>
      </c>
      <c r="J119" s="200" t="s">
        <v>408</v>
      </c>
      <c r="K119" s="200" t="s">
        <v>408</v>
      </c>
      <c r="L119" s="200" t="s">
        <v>408</v>
      </c>
      <c r="M119" s="200" t="s">
        <v>408</v>
      </c>
      <c r="N119" s="200" t="s">
        <v>408</v>
      </c>
    </row>
    <row r="120" spans="1:14" s="180" customFormat="1" x14ac:dyDescent="0.2">
      <c r="A120" s="109" t="s">
        <v>82</v>
      </c>
      <c r="B120" s="112" t="s">
        <v>83</v>
      </c>
      <c r="C120" s="179"/>
      <c r="D120" s="258">
        <v>0</v>
      </c>
      <c r="E120" s="200" t="s">
        <v>408</v>
      </c>
      <c r="F120" s="258">
        <v>0</v>
      </c>
      <c r="G120" s="212">
        <v>0</v>
      </c>
      <c r="H120" s="212">
        <v>0</v>
      </c>
      <c r="I120" s="200" t="s">
        <v>408</v>
      </c>
      <c r="J120" s="200" t="s">
        <v>408</v>
      </c>
      <c r="K120" s="200" t="s">
        <v>408</v>
      </c>
      <c r="L120" s="200" t="s">
        <v>408</v>
      </c>
      <c r="M120" s="200" t="s">
        <v>408</v>
      </c>
      <c r="N120" s="200" t="s">
        <v>408</v>
      </c>
    </row>
    <row r="121" spans="1:14" s="180" customFormat="1" x14ac:dyDescent="0.2">
      <c r="A121" s="109" t="s">
        <v>84</v>
      </c>
      <c r="B121" s="112" t="s">
        <v>85</v>
      </c>
      <c r="C121" s="179"/>
      <c r="D121" s="258">
        <v>0</v>
      </c>
      <c r="E121" s="200" t="s">
        <v>408</v>
      </c>
      <c r="F121" s="258">
        <v>0</v>
      </c>
      <c r="G121" s="212">
        <v>0</v>
      </c>
      <c r="H121" s="212">
        <v>0</v>
      </c>
      <c r="I121" s="200" t="s">
        <v>408</v>
      </c>
      <c r="J121" s="200" t="s">
        <v>408</v>
      </c>
      <c r="K121" s="200" t="s">
        <v>408</v>
      </c>
      <c r="L121" s="200" t="s">
        <v>408</v>
      </c>
      <c r="M121" s="200" t="s">
        <v>408</v>
      </c>
      <c r="N121" s="200" t="s">
        <v>408</v>
      </c>
    </row>
    <row r="122" spans="1:14" s="180" customFormat="1" ht="25.5" x14ac:dyDescent="0.2">
      <c r="A122" s="109" t="s">
        <v>86</v>
      </c>
      <c r="B122" s="112" t="s">
        <v>87</v>
      </c>
      <c r="C122" s="179"/>
      <c r="D122" s="258">
        <v>0</v>
      </c>
      <c r="E122" s="200" t="s">
        <v>408</v>
      </c>
      <c r="F122" s="258">
        <v>0</v>
      </c>
      <c r="G122" s="212">
        <v>0</v>
      </c>
      <c r="H122" s="212">
        <v>0</v>
      </c>
      <c r="I122" s="200" t="s">
        <v>408</v>
      </c>
      <c r="J122" s="200" t="s">
        <v>408</v>
      </c>
      <c r="K122" s="200" t="s">
        <v>408</v>
      </c>
      <c r="L122" s="200" t="s">
        <v>408</v>
      </c>
      <c r="M122" s="200" t="s">
        <v>408</v>
      </c>
      <c r="N122" s="200" t="s">
        <v>408</v>
      </c>
    </row>
    <row r="123" spans="1:14" s="180" customFormat="1" ht="25.5" x14ac:dyDescent="0.2">
      <c r="A123" s="109" t="s">
        <v>88</v>
      </c>
      <c r="B123" s="112" t="s">
        <v>89</v>
      </c>
      <c r="C123" s="179"/>
      <c r="D123" s="258">
        <v>0</v>
      </c>
      <c r="E123" s="200" t="s">
        <v>408</v>
      </c>
      <c r="F123" s="258">
        <v>0</v>
      </c>
      <c r="G123" s="212">
        <v>0</v>
      </c>
      <c r="H123" s="212">
        <v>0</v>
      </c>
      <c r="I123" s="200" t="s">
        <v>408</v>
      </c>
      <c r="J123" s="200" t="s">
        <v>408</v>
      </c>
      <c r="K123" s="200" t="s">
        <v>408</v>
      </c>
      <c r="L123" s="200" t="s">
        <v>408</v>
      </c>
      <c r="M123" s="200" t="s">
        <v>408</v>
      </c>
      <c r="N123" s="200" t="s">
        <v>408</v>
      </c>
    </row>
    <row r="124" spans="1:14" s="180" customFormat="1" ht="25.5" x14ac:dyDescent="0.2">
      <c r="A124" s="109" t="s">
        <v>90</v>
      </c>
      <c r="B124" s="112" t="s">
        <v>91</v>
      </c>
      <c r="C124" s="179"/>
      <c r="D124" s="258">
        <v>0</v>
      </c>
      <c r="E124" s="200" t="s">
        <v>408</v>
      </c>
      <c r="F124" s="258">
        <v>0</v>
      </c>
      <c r="G124" s="212">
        <v>0</v>
      </c>
      <c r="H124" s="212">
        <v>0</v>
      </c>
      <c r="I124" s="200" t="s">
        <v>408</v>
      </c>
      <c r="J124" s="200" t="s">
        <v>408</v>
      </c>
      <c r="K124" s="200" t="s">
        <v>408</v>
      </c>
      <c r="L124" s="200" t="s">
        <v>408</v>
      </c>
      <c r="M124" s="200" t="s">
        <v>408</v>
      </c>
      <c r="N124" s="200" t="s">
        <v>408</v>
      </c>
    </row>
    <row r="125" spans="1:14" s="180" customFormat="1" ht="25.5" x14ac:dyDescent="0.2">
      <c r="A125" s="109" t="s">
        <v>92</v>
      </c>
      <c r="B125" s="112" t="s">
        <v>93</v>
      </c>
      <c r="C125" s="179"/>
      <c r="D125" s="258">
        <v>0</v>
      </c>
      <c r="E125" s="200" t="s">
        <v>408</v>
      </c>
      <c r="F125" s="258">
        <v>0</v>
      </c>
      <c r="G125" s="212">
        <v>0</v>
      </c>
      <c r="H125" s="212">
        <v>0</v>
      </c>
      <c r="I125" s="200" t="s">
        <v>408</v>
      </c>
      <c r="J125" s="200" t="s">
        <v>408</v>
      </c>
      <c r="K125" s="200" t="s">
        <v>408</v>
      </c>
      <c r="L125" s="200" t="s">
        <v>408</v>
      </c>
      <c r="M125" s="200" t="s">
        <v>408</v>
      </c>
      <c r="N125" s="200" t="s">
        <v>408</v>
      </c>
    </row>
    <row r="126" spans="1:14" ht="25.5" x14ac:dyDescent="0.2">
      <c r="A126" s="103" t="s">
        <v>94</v>
      </c>
      <c r="B126" s="99" t="s">
        <v>95</v>
      </c>
      <c r="C126" s="178"/>
      <c r="D126" s="207">
        <v>0</v>
      </c>
      <c r="E126" s="196" t="s">
        <v>408</v>
      </c>
      <c r="F126" s="207">
        <v>0</v>
      </c>
      <c r="G126" s="206">
        <v>0</v>
      </c>
      <c r="H126" s="206">
        <v>0</v>
      </c>
      <c r="I126" s="196" t="s">
        <v>408</v>
      </c>
      <c r="J126" s="196" t="s">
        <v>408</v>
      </c>
      <c r="K126" s="196" t="s">
        <v>408</v>
      </c>
      <c r="L126" s="196" t="s">
        <v>408</v>
      </c>
      <c r="M126" s="196" t="s">
        <v>408</v>
      </c>
      <c r="N126" s="196" t="s">
        <v>408</v>
      </c>
    </row>
    <row r="127" spans="1:14" s="180" customFormat="1" x14ac:dyDescent="0.2">
      <c r="A127" s="109" t="s">
        <v>96</v>
      </c>
      <c r="B127" s="112" t="s">
        <v>97</v>
      </c>
      <c r="C127" s="179"/>
      <c r="D127" s="258">
        <v>0</v>
      </c>
      <c r="E127" s="200" t="s">
        <v>408</v>
      </c>
      <c r="F127" s="258">
        <v>0</v>
      </c>
      <c r="G127" s="212">
        <v>0</v>
      </c>
      <c r="H127" s="212">
        <v>0</v>
      </c>
      <c r="I127" s="200" t="s">
        <v>408</v>
      </c>
      <c r="J127" s="200" t="s">
        <v>408</v>
      </c>
      <c r="K127" s="200" t="s">
        <v>408</v>
      </c>
      <c r="L127" s="200" t="s">
        <v>408</v>
      </c>
      <c r="M127" s="200" t="s">
        <v>408</v>
      </c>
      <c r="N127" s="200" t="s">
        <v>408</v>
      </c>
    </row>
    <row r="128" spans="1:14" s="180" customFormat="1" ht="25.5" x14ac:dyDescent="0.2">
      <c r="A128" s="109" t="s">
        <v>98</v>
      </c>
      <c r="B128" s="112" t="s">
        <v>99</v>
      </c>
      <c r="C128" s="179"/>
      <c r="D128" s="258">
        <v>0</v>
      </c>
      <c r="E128" s="200" t="s">
        <v>408</v>
      </c>
      <c r="F128" s="258">
        <v>0</v>
      </c>
      <c r="G128" s="212">
        <v>0</v>
      </c>
      <c r="H128" s="212">
        <v>0</v>
      </c>
      <c r="I128" s="200" t="s">
        <v>408</v>
      </c>
      <c r="J128" s="200" t="s">
        <v>408</v>
      </c>
      <c r="K128" s="200" t="s">
        <v>408</v>
      </c>
      <c r="L128" s="200" t="s">
        <v>408</v>
      </c>
      <c r="M128" s="200" t="s">
        <v>408</v>
      </c>
      <c r="N128" s="200" t="s">
        <v>408</v>
      </c>
    </row>
    <row r="129" spans="1:14" ht="25.5" x14ac:dyDescent="0.2">
      <c r="A129" s="56" t="s">
        <v>100</v>
      </c>
      <c r="B129" s="99" t="s">
        <v>101</v>
      </c>
      <c r="C129" s="178"/>
      <c r="D129" s="207">
        <v>0</v>
      </c>
      <c r="E129" s="196" t="s">
        <v>408</v>
      </c>
      <c r="F129" s="207">
        <v>0</v>
      </c>
      <c r="G129" s="206">
        <v>0</v>
      </c>
      <c r="H129" s="206">
        <v>0</v>
      </c>
      <c r="I129" s="196" t="s">
        <v>408</v>
      </c>
      <c r="J129" s="196" t="s">
        <v>408</v>
      </c>
      <c r="K129" s="196" t="s">
        <v>408</v>
      </c>
      <c r="L129" s="196" t="s">
        <v>408</v>
      </c>
      <c r="M129" s="196" t="s">
        <v>408</v>
      </c>
      <c r="N129" s="196" t="s">
        <v>408</v>
      </c>
    </row>
    <row r="130" spans="1:14" s="180" customFormat="1" ht="25.5" x14ac:dyDescent="0.2">
      <c r="A130" s="213" t="s">
        <v>102</v>
      </c>
      <c r="B130" s="112" t="s">
        <v>103</v>
      </c>
      <c r="C130" s="179"/>
      <c r="D130" s="258">
        <v>0</v>
      </c>
      <c r="E130" s="200" t="s">
        <v>408</v>
      </c>
      <c r="F130" s="258">
        <v>0</v>
      </c>
      <c r="G130" s="212">
        <v>0</v>
      </c>
      <c r="H130" s="212">
        <v>0</v>
      </c>
      <c r="I130" s="200" t="s">
        <v>408</v>
      </c>
      <c r="J130" s="200" t="s">
        <v>408</v>
      </c>
      <c r="K130" s="200" t="s">
        <v>408</v>
      </c>
      <c r="L130" s="200" t="s">
        <v>408</v>
      </c>
      <c r="M130" s="200" t="s">
        <v>408</v>
      </c>
      <c r="N130" s="200" t="s">
        <v>408</v>
      </c>
    </row>
    <row r="131" spans="1:14" s="180" customFormat="1" ht="25.5" x14ac:dyDescent="0.2">
      <c r="A131" s="213" t="s">
        <v>104</v>
      </c>
      <c r="B131" s="112" t="s">
        <v>105</v>
      </c>
      <c r="C131" s="179"/>
      <c r="D131" s="258">
        <v>0</v>
      </c>
      <c r="E131" s="200" t="s">
        <v>408</v>
      </c>
      <c r="F131" s="258">
        <v>0</v>
      </c>
      <c r="G131" s="212">
        <v>0</v>
      </c>
      <c r="H131" s="212">
        <v>0</v>
      </c>
      <c r="I131" s="200" t="s">
        <v>408</v>
      </c>
      <c r="J131" s="200" t="s">
        <v>408</v>
      </c>
      <c r="K131" s="200" t="s">
        <v>408</v>
      </c>
      <c r="L131" s="200" t="s">
        <v>408</v>
      </c>
      <c r="M131" s="200" t="s">
        <v>408</v>
      </c>
      <c r="N131" s="200" t="s">
        <v>408</v>
      </c>
    </row>
    <row r="132" spans="1:14" x14ac:dyDescent="0.2">
      <c r="A132" s="56" t="s">
        <v>106</v>
      </c>
      <c r="B132" s="99" t="s">
        <v>107</v>
      </c>
      <c r="C132" s="178"/>
      <c r="D132" s="207">
        <v>0</v>
      </c>
      <c r="E132" s="196" t="s">
        <v>408</v>
      </c>
      <c r="F132" s="207">
        <v>0</v>
      </c>
      <c r="G132" s="206">
        <v>0</v>
      </c>
      <c r="H132" s="206">
        <v>0</v>
      </c>
      <c r="I132" s="196" t="s">
        <v>408</v>
      </c>
      <c r="J132" s="196" t="s">
        <v>408</v>
      </c>
      <c r="K132" s="196" t="s">
        <v>408</v>
      </c>
      <c r="L132" s="196" t="s">
        <v>408</v>
      </c>
      <c r="M132" s="196" t="s">
        <v>408</v>
      </c>
      <c r="N132" s="196" t="s">
        <v>408</v>
      </c>
    </row>
    <row r="133" spans="1:14" ht="25.5" x14ac:dyDescent="0.2">
      <c r="A133" s="56" t="s">
        <v>108</v>
      </c>
      <c r="B133" s="99" t="s">
        <v>109</v>
      </c>
      <c r="C133" s="178"/>
      <c r="D133" s="207">
        <v>0</v>
      </c>
      <c r="E133" s="196" t="s">
        <v>408</v>
      </c>
      <c r="F133" s="207">
        <v>0</v>
      </c>
      <c r="G133" s="206">
        <v>0</v>
      </c>
      <c r="H133" s="206">
        <v>0</v>
      </c>
      <c r="I133" s="196" t="s">
        <v>408</v>
      </c>
      <c r="J133" s="196" t="s">
        <v>408</v>
      </c>
      <c r="K133" s="196" t="s">
        <v>408</v>
      </c>
      <c r="L133" s="196" t="s">
        <v>408</v>
      </c>
      <c r="M133" s="196" t="s">
        <v>408</v>
      </c>
      <c r="N133" s="196" t="s">
        <v>408</v>
      </c>
    </row>
    <row r="134" spans="1:14" x14ac:dyDescent="0.2">
      <c r="A134" s="56" t="s">
        <v>110</v>
      </c>
      <c r="B134" s="99" t="s">
        <v>111</v>
      </c>
      <c r="C134" s="178"/>
      <c r="D134" s="207">
        <v>0</v>
      </c>
      <c r="E134" s="196" t="s">
        <v>408</v>
      </c>
      <c r="F134" s="207">
        <v>0</v>
      </c>
      <c r="G134" s="206">
        <v>0</v>
      </c>
      <c r="H134" s="206">
        <v>0</v>
      </c>
      <c r="I134" s="196" t="s">
        <v>408</v>
      </c>
      <c r="J134" s="196" t="s">
        <v>408</v>
      </c>
      <c r="K134" s="196" t="s">
        <v>408</v>
      </c>
      <c r="L134" s="196" t="s">
        <v>408</v>
      </c>
      <c r="M134" s="196" t="s">
        <v>408</v>
      </c>
      <c r="N134" s="196" t="s">
        <v>408</v>
      </c>
    </row>
  </sheetData>
  <mergeCells count="7">
    <mergeCell ref="K14:N14"/>
    <mergeCell ref="A4:M4"/>
    <mergeCell ref="A14:A15"/>
    <mergeCell ref="B14:B15"/>
    <mergeCell ref="K2:M2"/>
    <mergeCell ref="D14:H14"/>
    <mergeCell ref="I14:J14"/>
  </mergeCells>
  <phoneticPr fontId="6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7.1</vt:lpstr>
      <vt:lpstr>7.2</vt:lpstr>
      <vt:lpstr>8</vt:lpstr>
      <vt:lpstr>9</vt:lpstr>
      <vt:lpstr>12</vt:lpstr>
      <vt:lpstr>13</vt:lpstr>
      <vt:lpstr>'7.1'!Область_печати</vt:lpstr>
      <vt:lpstr>'9'!Область_печати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Людмила Александровна Решетина</cp:lastModifiedBy>
  <cp:lastPrinted>2026-04-27T12:05:47Z</cp:lastPrinted>
  <dcterms:created xsi:type="dcterms:W3CDTF">2011-01-11T10:25:48Z</dcterms:created>
  <dcterms:modified xsi:type="dcterms:W3CDTF">2026-08-04T07:20:02Z</dcterms:modified>
</cp:coreProperties>
</file>